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latórios\Relatórios mensais\2025\1º Trimestre\Ficheiros Finais\"/>
    </mc:Choice>
  </mc:AlternateContent>
  <xr:revisionPtr revIDLastSave="0" documentId="13_ncr:1_{287B769E-85E5-4DCB-A1B4-E2C7851FE159}" xr6:coauthVersionLast="47" xr6:coauthVersionMax="47" xr10:uidLastSave="{00000000-0000-0000-0000-000000000000}"/>
  <bookViews>
    <workbookView xWindow="28680" yWindow="-120" windowWidth="29040" windowHeight="15840" tabRatio="893" xr2:uid="{A800B4F3-1728-4C29-8222-9D21F6ED86F1}"/>
  </bookViews>
  <sheets>
    <sheet name=" Índice" sheetId="30" r:id="rId1"/>
    <sheet name="Siglas" sheetId="3" r:id="rId2"/>
    <sheet name="1" sheetId="1" r:id="rId3"/>
    <sheet name="2" sheetId="4" r:id="rId4"/>
    <sheet name="3" sheetId="5" r:id="rId5"/>
    <sheet name="4 e 5" sheetId="6" r:id="rId6"/>
    <sheet name="6" sheetId="7" r:id="rId7"/>
    <sheet name="7" sheetId="8" r:id="rId8"/>
    <sheet name="8" sheetId="9" r:id="rId9"/>
    <sheet name="9 e 10" sheetId="10" r:id="rId10"/>
    <sheet name="11 e 12" sheetId="11" r:id="rId11"/>
    <sheet name="13 e 14" sheetId="12" r:id="rId12"/>
    <sheet name="15" sheetId="13" r:id="rId13"/>
    <sheet name="16 e 17" sheetId="14" r:id="rId14"/>
    <sheet name="18" sheetId="15" r:id="rId15"/>
    <sheet name="19 e 20" sheetId="16" r:id="rId16"/>
    <sheet name="21" sheetId="34" r:id="rId17"/>
    <sheet name="22" sheetId="17" r:id="rId18"/>
    <sheet name="23" sheetId="18" r:id="rId19"/>
    <sheet name="24" sheetId="19" r:id="rId20"/>
    <sheet name="25" sheetId="20" r:id="rId21"/>
    <sheet name="26" sheetId="21" r:id="rId22"/>
    <sheet name="27" sheetId="22" r:id="rId23"/>
    <sheet name="28" sheetId="23" r:id="rId24"/>
    <sheet name="29" sheetId="24" r:id="rId25"/>
  </sheets>
  <externalReferences>
    <externalReference r:id="rId26"/>
  </externalReferences>
  <definedNames>
    <definedName name="\a">#N/A</definedName>
    <definedName name="_" localSheetId="0">#REF!</definedName>
    <definedName name="_" localSheetId="16">#REF!</definedName>
    <definedName name="_" localSheetId="1">#REF!</definedName>
    <definedName name="_">#REF!</definedName>
    <definedName name="_t1">#REF!</definedName>
    <definedName name="A" localSheetId="16">#REF!</definedName>
    <definedName name="A" localSheetId="1">#REF!</definedName>
    <definedName name="A">#REF!</definedName>
    <definedName name="aa" localSheetId="16">#REF!</definedName>
    <definedName name="aa" localSheetId="1">#REF!</definedName>
    <definedName name="aa">#REF!</definedName>
    <definedName name="Anuário99CNH" localSheetId="16">#REF!</definedName>
    <definedName name="Anuário99CNH" localSheetId="1">#REF!</definedName>
    <definedName name="Anuário99CNH">#REF!</definedName>
    <definedName name="ASAS" localSheetId="16">#REF!</definedName>
    <definedName name="ASAS" localSheetId="1">#REF!</definedName>
    <definedName name="ASAS">#REF!</definedName>
    <definedName name="b" localSheetId="16">#REF!</definedName>
    <definedName name="b" localSheetId="1">#REF!</definedName>
    <definedName name="b">#REF!</definedName>
    <definedName name="bb" localSheetId="16">#REF!</definedName>
    <definedName name="bb" localSheetId="1">#REF!</definedName>
    <definedName name="bb">#REF!</definedName>
    <definedName name="Cabe_1" localSheetId="16">#REF!</definedName>
    <definedName name="Cabe_1" localSheetId="1">#REF!</definedName>
    <definedName name="Cabe_1">#REF!</definedName>
    <definedName name="Cabe_2" localSheetId="16">#REF!</definedName>
    <definedName name="Cabe_2" localSheetId="1">#REF!</definedName>
    <definedName name="Cabe_2">#REF!</definedName>
    <definedName name="Cabe_3" localSheetId="16">#REF!</definedName>
    <definedName name="Cabe_3" localSheetId="1">#REF!</definedName>
    <definedName name="Cabe_3">#REF!</definedName>
    <definedName name="Cabe_4" localSheetId="16">#REF!</definedName>
    <definedName name="Cabe_4" localSheetId="1">#REF!</definedName>
    <definedName name="Cabe_4">#REF!</definedName>
    <definedName name="Cabe_5" localSheetId="16">#REF!</definedName>
    <definedName name="Cabe_5">#REF!</definedName>
    <definedName name="Cabe_6" localSheetId="16">#REF!</definedName>
    <definedName name="Cabe_6">#REF!</definedName>
    <definedName name="Cabe_7" localSheetId="16">#REF!</definedName>
    <definedName name="Cabe_7">#REF!</definedName>
    <definedName name="Cabe_8" localSheetId="16">#REF!</definedName>
    <definedName name="Cabe_8">#REF!</definedName>
    <definedName name="cc" localSheetId="16">#REF!</definedName>
    <definedName name="cc" localSheetId="1">#REF!</definedName>
    <definedName name="cc">#REF!</definedName>
    <definedName name="cen_1" localSheetId="16">#REF!</definedName>
    <definedName name="cen_1" localSheetId="1">#REF!</definedName>
    <definedName name="cen_1">#REF!</definedName>
    <definedName name="cen_2" localSheetId="16">#REF!</definedName>
    <definedName name="cen_2" localSheetId="1">#REF!</definedName>
    <definedName name="cen_2">#REF!</definedName>
    <definedName name="cen_3" localSheetId="16">#REF!</definedName>
    <definedName name="cen_3" localSheetId="1">#REF!</definedName>
    <definedName name="cen_3">#REF!</definedName>
    <definedName name="cen_t" localSheetId="16">#REF!</definedName>
    <definedName name="cen_t" localSheetId="1">#REF!</definedName>
    <definedName name="cen_t">#REF!</definedName>
    <definedName name="dd" localSheetId="16">#REF!</definedName>
    <definedName name="dd" localSheetId="1">#REF!</definedName>
    <definedName name="dd">#REF!</definedName>
    <definedName name="ddd">#REF!</definedName>
    <definedName name="ddddd" localSheetId="16">#REF!</definedName>
    <definedName name="ddddd" localSheetId="1">#REF!</definedName>
    <definedName name="ddddd">#REF!</definedName>
    <definedName name="dddkkk">#REF!</definedName>
    <definedName name="dir_1" localSheetId="16">#REF!</definedName>
    <definedName name="dir_1" localSheetId="1">#REF!</definedName>
    <definedName name="dir_1">#REF!</definedName>
    <definedName name="dir_2" localSheetId="16">#REF!</definedName>
    <definedName name="dir_2" localSheetId="1">#REF!</definedName>
    <definedName name="dir_2">#REF!</definedName>
    <definedName name="dir_3" localSheetId="16">#REF!</definedName>
    <definedName name="dir_3" localSheetId="1">#REF!</definedName>
    <definedName name="dir_3">#REF!</definedName>
    <definedName name="dir_t" localSheetId="16">#REF!</definedName>
    <definedName name="dir_t" localSheetId="1">#REF!</definedName>
    <definedName name="dir_t">#REF!</definedName>
    <definedName name="DISTRITOS" localSheetId="16">#REF!</definedName>
    <definedName name="DISTRITOS" localSheetId="1">#REF!</definedName>
    <definedName name="DISTRITOS">#REF!</definedName>
    <definedName name="distritos1" localSheetId="16">#REF!</definedName>
    <definedName name="distritos1" localSheetId="1">#REF!</definedName>
    <definedName name="distritos1">#REF!</definedName>
    <definedName name="Distritos2" localSheetId="16">#REF!</definedName>
    <definedName name="Distritos2" localSheetId="1">#REF!</definedName>
    <definedName name="Distritos2">#REF!</definedName>
    <definedName name="DS" localSheetId="16">#REF!</definedName>
    <definedName name="DS" localSheetId="1">#REF!</definedName>
    <definedName name="DS">#REF!</definedName>
    <definedName name="ee" localSheetId="16">#REF!</definedName>
    <definedName name="ee" localSheetId="1">#REF!</definedName>
    <definedName name="ee">#REF!</definedName>
    <definedName name="esq_1" localSheetId="16">#REF!</definedName>
    <definedName name="esq_1" localSheetId="1">#REF!</definedName>
    <definedName name="esq_1">#REF!</definedName>
    <definedName name="esq_2" localSheetId="16">#REF!</definedName>
    <definedName name="esq_2" localSheetId="1">#REF!</definedName>
    <definedName name="esq_2">#REF!</definedName>
    <definedName name="esq_3" localSheetId="16">#REF!</definedName>
    <definedName name="esq_3" localSheetId="1">#REF!</definedName>
    <definedName name="esq_3">#REF!</definedName>
    <definedName name="esq_t" localSheetId="16">#REF!</definedName>
    <definedName name="esq_t" localSheetId="1">#REF!</definedName>
    <definedName name="esq_t">#REF!</definedName>
    <definedName name="EWTRFER" localSheetId="16">#REF!</definedName>
    <definedName name="EWTRFER" localSheetId="1">#REF!</definedName>
    <definedName name="EWTRFER">#REF!</definedName>
    <definedName name="ff" localSheetId="16">#REF!</definedName>
    <definedName name="ff" localSheetId="1">#REF!</definedName>
    <definedName name="ff">#REF!</definedName>
    <definedName name="fff">#REF!</definedName>
    <definedName name="ffffff">#REF!</definedName>
    <definedName name="GFFG">'[1]Tx média'!$A$3</definedName>
    <definedName name="gg" localSheetId="16">#REF!</definedName>
    <definedName name="gg" localSheetId="1">#REF!</definedName>
    <definedName name="gg">#REF!</definedName>
    <definedName name="GGGG">#REF!</definedName>
    <definedName name="indic_ITRM" localSheetId="16">#REF!</definedName>
    <definedName name="indic_ITRM" localSheetId="1">#REF!</definedName>
    <definedName name="indic_ITRM">#REF!</definedName>
    <definedName name="Indic_TransRodoviario" localSheetId="16">#REF!</definedName>
    <definedName name="Indic_TransRodoviario" localSheetId="1">#REF!</definedName>
    <definedName name="Indic_TransRodoviario">#REF!</definedName>
    <definedName name="Indic_VáriosPerfGéneroSaúde" localSheetId="16">#REF!</definedName>
    <definedName name="Indic_VáriosPerfGéneroSaúde" localSheetId="1">#REF!</definedName>
    <definedName name="Indic_VáriosPerfGéneroSaúde">#REF!</definedName>
    <definedName name="IR_PARA" localSheetId="16">#REF!</definedName>
    <definedName name="IR_PARA" localSheetId="1">#REF!</definedName>
    <definedName name="IR_PARA">#REF!</definedName>
    <definedName name="Ir_para2" localSheetId="16">#REF!</definedName>
    <definedName name="Ir_para2" localSheetId="1">#REF!</definedName>
    <definedName name="Ir_para2">#REF!</definedName>
    <definedName name="jjj">#REF!</definedName>
    <definedName name="k" localSheetId="16">#REF!</definedName>
    <definedName name="k" localSheetId="1">#REF!</definedName>
    <definedName name="k">#REF!</definedName>
    <definedName name="mmmm" localSheetId="16">#REF!</definedName>
    <definedName name="mmmm" localSheetId="1">#REF!</definedName>
    <definedName name="mmmm">#REF!</definedName>
    <definedName name="nnn" localSheetId="16">#REF!</definedName>
    <definedName name="nnn" localSheetId="1">#REF!</definedName>
    <definedName name="nnn">#REF!</definedName>
    <definedName name="NUTS98" localSheetId="16">#REF!</definedName>
    <definedName name="NUTS98" localSheetId="1">#REF!</definedName>
    <definedName name="NUTS98">#REF!</definedName>
    <definedName name="Pag_1" localSheetId="16">#REF!</definedName>
    <definedName name="Pag_1" localSheetId="1">#REF!</definedName>
    <definedName name="Pag_1">#REF!</definedName>
    <definedName name="Print_Area_MI" localSheetId="16">#REF!</definedName>
    <definedName name="Print_Area_MI" localSheetId="1">#REF!</definedName>
    <definedName name="Print_Area_MI">#REF!</definedName>
    <definedName name="Print_area_MI1" localSheetId="16">#REF!</definedName>
    <definedName name="Print_area_MI1" localSheetId="1">#REF!</definedName>
    <definedName name="Print_area_MI1">#REF!</definedName>
    <definedName name="QP_QC_1999" localSheetId="16">#REF!</definedName>
    <definedName name="QP_QC_1999" localSheetId="1">#REF!</definedName>
    <definedName name="QP_QC_1999">#REF!</definedName>
    <definedName name="QQ" localSheetId="16">#REF!</definedName>
    <definedName name="QQ" localSheetId="1">#REF!</definedName>
    <definedName name="QQ">#REF!</definedName>
    <definedName name="QQQ" localSheetId="16">#REF!</definedName>
    <definedName name="QQQ" localSheetId="1">#REF!</definedName>
    <definedName name="QQQ">#REF!</definedName>
    <definedName name="Quadro_a1" localSheetId="16">#REF!</definedName>
    <definedName name="Quadro_a1" localSheetId="1">#REF!</definedName>
    <definedName name="Quadro_a1">#REF!</definedName>
    <definedName name="Quadro_a2" localSheetId="16">#REF!</definedName>
    <definedName name="Quadro_a2" localSheetId="1">#REF!</definedName>
    <definedName name="Quadro_a2">#REF!</definedName>
    <definedName name="Quadro_b1" localSheetId="16">#REF!</definedName>
    <definedName name="Quadro_b1">#REF!</definedName>
    <definedName name="Quadro_b2" localSheetId="16">#REF!</definedName>
    <definedName name="Quadro_b2">#REF!</definedName>
    <definedName name="Quadro_III.17___Parque_de_veículos_rodoviários_motorizados_presumivelmente_em_circulação__segundo_o_tipo_de_veículo" localSheetId="16">#REF!</definedName>
    <definedName name="Quadro_III.17___Parque_de_veículos_rodoviários_motorizados_presumivelmente_em_circulação__segundo_o_tipo_de_veículo" localSheetId="1">#REF!</definedName>
    <definedName name="Quadro_III.17___Parque_de_veículos_rodoviários_motorizados_presumivelmente_em_circulação__segundo_o_tipo_de_veículo">#REF!</definedName>
    <definedName name="Query1" localSheetId="16">#REF!</definedName>
    <definedName name="Query1" localSheetId="1">#REF!</definedName>
    <definedName name="Query1">#REF!</definedName>
    <definedName name="Query2" localSheetId="16">#REF!</definedName>
    <definedName name="Query2" localSheetId="1">#REF!</definedName>
    <definedName name="Query2">#REF!</definedName>
    <definedName name="query3" localSheetId="16">#REF!</definedName>
    <definedName name="query3" localSheetId="1">#REF!</definedName>
    <definedName name="query3">#REF!</definedName>
    <definedName name="rr" localSheetId="16">#REF!</definedName>
    <definedName name="rr" localSheetId="1">#REF!</definedName>
    <definedName name="rr">#REF!</definedName>
    <definedName name="SPSS" localSheetId="16">#REF!</definedName>
    <definedName name="SPSS" localSheetId="1">#REF!</definedName>
    <definedName name="SPSS">#REF!</definedName>
    <definedName name="Tit_1" localSheetId="16">#REF!</definedName>
    <definedName name="Tit_1" localSheetId="1">#REF!</definedName>
    <definedName name="Tit_1">#REF!</definedName>
    <definedName name="Tit_2" localSheetId="16">#REF!</definedName>
    <definedName name="Tit_2" localSheetId="1">#REF!</definedName>
    <definedName name="Tit_2">#REF!</definedName>
    <definedName name="Tit_3" localSheetId="16">#REF!</definedName>
    <definedName name="Tit_3" localSheetId="1">#REF!</definedName>
    <definedName name="Tit_3">#REF!</definedName>
    <definedName name="Tit_4" localSheetId="16">#REF!</definedName>
    <definedName name="Tit_4" localSheetId="1">#REF!</definedName>
    <definedName name="Tit_4">#REF!</definedName>
    <definedName name="Tit_5" localSheetId="16">#REF!</definedName>
    <definedName name="Tit_5" localSheetId="1">#REF!</definedName>
    <definedName name="Tit_5">#REF!</definedName>
    <definedName name="Titulo" localSheetId="16">#REF!</definedName>
    <definedName name="Titulo" localSheetId="1">#REF!</definedName>
    <definedName name="Titulo">#REF!</definedName>
    <definedName name="Todo" localSheetId="16">#REF!</definedName>
    <definedName name="Todo" localSheetId="1">#REF!</definedName>
    <definedName name="Todo">#REF!</definedName>
    <definedName name="Total_Receita_por_concelho" localSheetId="16">#REF!</definedName>
    <definedName name="Total_Receita_por_concelho" localSheetId="1">#REF!</definedName>
    <definedName name="Total_Receita_por_concelho">#REF!</definedName>
    <definedName name="tt" localSheetId="16">#REF!</definedName>
    <definedName name="tt" localSheetId="1">#REF!</definedName>
    <definedName name="tt">#REF!</definedName>
    <definedName name="Tudo" localSheetId="16">#REF!</definedName>
    <definedName name="Tudo" localSheetId="1">#REF!</definedName>
    <definedName name="Tudo">#REF!</definedName>
    <definedName name="vsdv" localSheetId="16">#REF!</definedName>
    <definedName name="vsdv" localSheetId="1">#REF!</definedName>
    <definedName name="vsdv">#REF!</definedName>
    <definedName name="wefqwer" localSheetId="16">#REF!</definedName>
    <definedName name="wefqwer" localSheetId="1">#REF!</definedName>
    <definedName name="wefqwer">#REF!</definedName>
    <definedName name="wqdswe" localSheetId="16">#REF!</definedName>
    <definedName name="wqdswe" localSheetId="1">#REF!</definedName>
    <definedName name="wqdswe">#REF!</definedName>
    <definedName name="ww" localSheetId="16">#REF!</definedName>
    <definedName name="ww" localSheetId="1">#REF!</definedName>
    <definedName name="ww">#REF!</definedName>
    <definedName name="xx" localSheetId="16">#REF!</definedName>
    <definedName name="xx" localSheetId="1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30" l="1"/>
  <c r="B51" i="30"/>
  <c r="B47" i="30"/>
  <c r="B46" i="30"/>
  <c r="B45" i="30"/>
  <c r="B44" i="30"/>
  <c r="B43" i="30"/>
  <c r="B42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3" i="30"/>
  <c r="B12" i="30"/>
  <c r="L26" i="13"/>
  <c r="K26" i="13"/>
  <c r="I26" i="13"/>
  <c r="H26" i="13"/>
  <c r="F26" i="13"/>
  <c r="E26" i="13"/>
  <c r="C26" i="13"/>
  <c r="B26" i="13"/>
  <c r="M24" i="13"/>
  <c r="M25" i="13"/>
  <c r="J24" i="13"/>
  <c r="J25" i="13"/>
  <c r="G24" i="13"/>
  <c r="G25" i="13"/>
  <c r="D24" i="13"/>
  <c r="D25" i="13"/>
  <c r="D6" i="19" l="1"/>
  <c r="D7" i="19"/>
  <c r="D8" i="19"/>
  <c r="D9" i="19"/>
  <c r="D10" i="19"/>
  <c r="D11" i="19"/>
  <c r="D12" i="19"/>
  <c r="D13" i="19"/>
  <c r="H14" i="20"/>
  <c r="G13" i="20"/>
  <c r="D13" i="20"/>
  <c r="J6" i="18"/>
  <c r="J7" i="18"/>
  <c r="J8" i="18"/>
  <c r="J9" i="18"/>
  <c r="G6" i="18"/>
  <c r="G7" i="18"/>
  <c r="G8" i="18"/>
  <c r="G9" i="18"/>
  <c r="D6" i="18"/>
  <c r="D7" i="18"/>
  <c r="D8" i="18"/>
  <c r="D9" i="18"/>
  <c r="J6" i="17"/>
  <c r="J7" i="17"/>
  <c r="J8" i="17"/>
  <c r="J9" i="17"/>
  <c r="G6" i="17"/>
  <c r="G7" i="17"/>
  <c r="G8" i="17"/>
  <c r="G9" i="17"/>
  <c r="D8" i="17"/>
  <c r="D9" i="17"/>
  <c r="D7" i="17"/>
  <c r="L6" i="24"/>
  <c r="G12" i="13"/>
  <c r="G13" i="13"/>
  <c r="G9" i="9"/>
  <c r="J11" i="9"/>
  <c r="J12" i="9"/>
  <c r="H15" i="5"/>
  <c r="G15" i="5"/>
  <c r="F15" i="5"/>
  <c r="D15" i="5"/>
  <c r="C15" i="5"/>
  <c r="B15" i="5"/>
  <c r="I11" i="5"/>
  <c r="E11" i="5"/>
  <c r="D7" i="20"/>
  <c r="G7" i="20"/>
  <c r="H8" i="20"/>
  <c r="D9" i="20"/>
  <c r="G9" i="20"/>
  <c r="H10" i="20"/>
  <c r="D11" i="20"/>
  <c r="G11" i="20"/>
  <c r="H12" i="20"/>
  <c r="I12" i="5" l="1"/>
  <c r="I15" i="5" s="1"/>
  <c r="E12" i="5"/>
  <c r="E15" i="5" s="1"/>
  <c r="C14" i="5"/>
  <c r="D14" i="5"/>
  <c r="F14" i="5"/>
  <c r="G14" i="5"/>
  <c r="H14" i="5"/>
  <c r="B14" i="5"/>
  <c r="C13" i="5"/>
  <c r="D13" i="5"/>
  <c r="F13" i="5"/>
  <c r="G13" i="5"/>
  <c r="H13" i="5"/>
  <c r="B13" i="5"/>
  <c r="I5" i="5" l="1"/>
  <c r="I13" i="5" s="1"/>
  <c r="E5" i="5"/>
  <c r="E13" i="5" s="1"/>
  <c r="A4" i="22"/>
  <c r="A4" i="21"/>
  <c r="A4" i="20"/>
  <c r="A4" i="19"/>
  <c r="A4" i="18"/>
  <c r="A4" i="17"/>
  <c r="A19" i="16"/>
  <c r="A4" i="16"/>
  <c r="A4" i="15"/>
  <c r="A13" i="14"/>
  <c r="A4" i="14"/>
  <c r="A4" i="13"/>
  <c r="A19" i="12"/>
  <c r="A4" i="12"/>
  <c r="A12" i="11"/>
  <c r="A4" i="11"/>
  <c r="A13" i="10"/>
  <c r="A4" i="10"/>
  <c r="A4" i="9"/>
  <c r="A4" i="8"/>
  <c r="A4" i="7"/>
  <c r="A4" i="4"/>
  <c r="G8" i="9" l="1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F29" i="16"/>
  <c r="E29" i="16"/>
  <c r="F28" i="16"/>
  <c r="E28" i="16"/>
  <c r="F27" i="16"/>
  <c r="E27" i="16"/>
  <c r="F26" i="16"/>
  <c r="E26" i="16"/>
  <c r="F25" i="16"/>
  <c r="E25" i="16"/>
  <c r="F24" i="16"/>
  <c r="E24" i="16"/>
  <c r="F23" i="16"/>
  <c r="E23" i="16"/>
  <c r="F22" i="16"/>
  <c r="E22" i="16"/>
  <c r="C23" i="16"/>
  <c r="C24" i="16"/>
  <c r="C25" i="16"/>
  <c r="C26" i="16"/>
  <c r="C27" i="16"/>
  <c r="C29" i="16"/>
  <c r="C22" i="16"/>
  <c r="B23" i="16"/>
  <c r="B24" i="16"/>
  <c r="B25" i="16"/>
  <c r="B26" i="16"/>
  <c r="B27" i="16"/>
  <c r="B28" i="16"/>
  <c r="B29" i="16"/>
  <c r="B22" i="16"/>
  <c r="I18" i="14"/>
  <c r="H18" i="14"/>
  <c r="I17" i="14"/>
  <c r="H17" i="14"/>
  <c r="I16" i="14"/>
  <c r="H16" i="14"/>
  <c r="F18" i="14"/>
  <c r="E18" i="14"/>
  <c r="F17" i="14"/>
  <c r="E17" i="14"/>
  <c r="F16" i="14"/>
  <c r="E16" i="14"/>
  <c r="C17" i="14"/>
  <c r="C18" i="14"/>
  <c r="C16" i="14"/>
  <c r="B17" i="14"/>
  <c r="B18" i="14"/>
  <c r="B16" i="14"/>
  <c r="L29" i="12"/>
  <c r="K29" i="12"/>
  <c r="L28" i="12"/>
  <c r="K28" i="12"/>
  <c r="L27" i="12"/>
  <c r="K27" i="12"/>
  <c r="L26" i="12"/>
  <c r="K26" i="12"/>
  <c r="L25" i="12"/>
  <c r="K25" i="12"/>
  <c r="L24" i="12"/>
  <c r="K24" i="12"/>
  <c r="L23" i="12"/>
  <c r="K23" i="12"/>
  <c r="L22" i="12"/>
  <c r="K22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F29" i="12"/>
  <c r="E29" i="12"/>
  <c r="E28" i="12"/>
  <c r="F27" i="12"/>
  <c r="E27" i="12"/>
  <c r="F26" i="12"/>
  <c r="E26" i="12"/>
  <c r="F25" i="12"/>
  <c r="E25" i="12"/>
  <c r="F24" i="12"/>
  <c r="E24" i="12"/>
  <c r="F23" i="12"/>
  <c r="E23" i="12"/>
  <c r="F22" i="12"/>
  <c r="E22" i="12"/>
  <c r="C23" i="12"/>
  <c r="C24" i="12"/>
  <c r="C25" i="12"/>
  <c r="C26" i="12"/>
  <c r="C27" i="12"/>
  <c r="C28" i="12"/>
  <c r="C29" i="12"/>
  <c r="C22" i="12"/>
  <c r="B23" i="12"/>
  <c r="B24" i="12"/>
  <c r="B25" i="12"/>
  <c r="B26" i="12"/>
  <c r="B27" i="12"/>
  <c r="B28" i="12"/>
  <c r="B29" i="12"/>
  <c r="B22" i="12"/>
  <c r="L16" i="11"/>
  <c r="K16" i="11"/>
  <c r="L15" i="11"/>
  <c r="K15" i="11"/>
  <c r="I16" i="11"/>
  <c r="H16" i="11"/>
  <c r="I15" i="11"/>
  <c r="H15" i="11"/>
  <c r="F16" i="11"/>
  <c r="E16" i="11"/>
  <c r="F15" i="11"/>
  <c r="E15" i="11"/>
  <c r="C16" i="11"/>
  <c r="C15" i="11"/>
  <c r="B16" i="11"/>
  <c r="B15" i="11"/>
  <c r="L18" i="10"/>
  <c r="K18" i="10"/>
  <c r="L17" i="10"/>
  <c r="K17" i="10"/>
  <c r="L16" i="10"/>
  <c r="K16" i="10"/>
  <c r="I18" i="10"/>
  <c r="H18" i="10"/>
  <c r="I17" i="10"/>
  <c r="H17" i="10"/>
  <c r="I16" i="10"/>
  <c r="H16" i="10"/>
  <c r="F18" i="10"/>
  <c r="E18" i="10"/>
  <c r="F17" i="10"/>
  <c r="E17" i="10"/>
  <c r="F16" i="10"/>
  <c r="E16" i="10"/>
  <c r="C17" i="10"/>
  <c r="C18" i="10"/>
  <c r="C16" i="10"/>
  <c r="B17" i="10"/>
  <c r="B18" i="10"/>
  <c r="B16" i="10"/>
  <c r="K17" i="6"/>
  <c r="L17" i="6"/>
  <c r="K18" i="6"/>
  <c r="L18" i="6"/>
  <c r="H17" i="6"/>
  <c r="I17" i="6"/>
  <c r="H18" i="6"/>
  <c r="I18" i="6"/>
  <c r="L16" i="6"/>
  <c r="K16" i="6"/>
  <c r="I16" i="6"/>
  <c r="H16" i="6"/>
  <c r="E17" i="6"/>
  <c r="F17" i="6"/>
  <c r="E18" i="6"/>
  <c r="F18" i="6"/>
  <c r="F16" i="6"/>
  <c r="E16" i="6"/>
  <c r="C17" i="6"/>
  <c r="C18" i="6"/>
  <c r="C16" i="6"/>
  <c r="B17" i="6"/>
  <c r="B18" i="6"/>
  <c r="B16" i="6"/>
  <c r="N16" i="11" l="1"/>
  <c r="O16" i="11"/>
  <c r="N15" i="11"/>
  <c r="O15" i="11"/>
  <c r="O17" i="10" l="1"/>
  <c r="N17" i="10"/>
  <c r="N16" i="10"/>
  <c r="O16" i="10"/>
  <c r="N18" i="10"/>
  <c r="O18" i="10"/>
  <c r="J9" i="14"/>
  <c r="G9" i="14"/>
  <c r="D9" i="14"/>
  <c r="M14" i="12"/>
  <c r="J14" i="12"/>
  <c r="G14" i="12"/>
  <c r="D14" i="12"/>
  <c r="P14" i="12" l="1"/>
  <c r="G7" i="4"/>
  <c r="E10" i="5" l="1"/>
  <c r="E9" i="5"/>
  <c r="E8" i="5"/>
  <c r="E7" i="5"/>
  <c r="E6" i="5"/>
  <c r="E14" i="5" s="1"/>
  <c r="I8" i="5" l="1"/>
  <c r="I9" i="5"/>
  <c r="I10" i="5"/>
  <c r="I6" i="5"/>
  <c r="I14" i="5" s="1"/>
  <c r="I7" i="5"/>
  <c r="N23" i="12"/>
  <c r="O23" i="12"/>
  <c r="N24" i="12"/>
  <c r="O24" i="12"/>
  <c r="N25" i="12"/>
  <c r="O25" i="12"/>
  <c r="N26" i="12"/>
  <c r="O26" i="12"/>
  <c r="N27" i="12"/>
  <c r="O27" i="12"/>
  <c r="N28" i="12"/>
  <c r="N29" i="12"/>
  <c r="O29" i="12"/>
  <c r="O22" i="12"/>
  <c r="N22" i="12"/>
  <c r="G10" i="13"/>
  <c r="G6" i="13"/>
  <c r="J9" i="9"/>
  <c r="D11" i="9"/>
  <c r="D12" i="9"/>
  <c r="G8" i="4"/>
  <c r="M11" i="9"/>
  <c r="C14" i="16" l="1"/>
  <c r="D14" i="16"/>
  <c r="E14" i="16"/>
  <c r="F14" i="16"/>
  <c r="G14" i="16"/>
  <c r="H14" i="16"/>
  <c r="I14" i="16"/>
  <c r="J14" i="16"/>
  <c r="B14" i="16"/>
  <c r="E7" i="15"/>
  <c r="E8" i="15"/>
  <c r="E9" i="15"/>
  <c r="E10" i="15"/>
  <c r="E11" i="15"/>
  <c r="E12" i="15"/>
  <c r="E6" i="15"/>
  <c r="B13" i="15"/>
  <c r="K8" i="11"/>
  <c r="L8" i="11"/>
  <c r="M8" i="11"/>
  <c r="H8" i="11"/>
  <c r="I8" i="11"/>
  <c r="J8" i="11"/>
  <c r="C8" i="11"/>
  <c r="D8" i="11"/>
  <c r="E8" i="11"/>
  <c r="F8" i="11"/>
  <c r="G8" i="11"/>
  <c r="B8" i="11"/>
  <c r="C9" i="10"/>
  <c r="D9" i="10"/>
  <c r="E9" i="10"/>
  <c r="F9" i="10"/>
  <c r="G9" i="10"/>
  <c r="H9" i="10"/>
  <c r="I9" i="10"/>
  <c r="J9" i="10"/>
  <c r="K9" i="10"/>
  <c r="L9" i="10"/>
  <c r="M9" i="10"/>
  <c r="C9" i="6"/>
  <c r="D9" i="6"/>
  <c r="E9" i="6"/>
  <c r="F9" i="6"/>
  <c r="G9" i="6"/>
  <c r="H9" i="6"/>
  <c r="I9" i="6"/>
  <c r="J9" i="6"/>
  <c r="K9" i="6"/>
  <c r="L9" i="6"/>
  <c r="M9" i="6"/>
  <c r="B9" i="6"/>
  <c r="G15" i="20"/>
  <c r="L25" i="16" l="1"/>
  <c r="K25" i="16"/>
  <c r="L29" i="16"/>
  <c r="K29" i="16"/>
  <c r="F30" i="16"/>
  <c r="E30" i="16"/>
  <c r="L28" i="16"/>
  <c r="K28" i="16"/>
  <c r="L24" i="16"/>
  <c r="K24" i="16"/>
  <c r="B30" i="16"/>
  <c r="C30" i="16"/>
  <c r="L26" i="16"/>
  <c r="K26" i="16"/>
  <c r="L27" i="16"/>
  <c r="K27" i="16"/>
  <c r="L23" i="16"/>
  <c r="K23" i="16"/>
  <c r="L22" i="16"/>
  <c r="K22" i="16"/>
  <c r="I30" i="16"/>
  <c r="H30" i="16"/>
  <c r="L17" i="11"/>
  <c r="K17" i="11"/>
  <c r="I17" i="11"/>
  <c r="H17" i="11"/>
  <c r="E17" i="11"/>
  <c r="F17" i="11"/>
  <c r="B17" i="11"/>
  <c r="C17" i="11"/>
  <c r="I19" i="10"/>
  <c r="H19" i="10"/>
  <c r="L19" i="10"/>
  <c r="K19" i="10"/>
  <c r="C19" i="10"/>
  <c r="F19" i="10"/>
  <c r="E19" i="10"/>
  <c r="B19" i="6"/>
  <c r="C19" i="6"/>
  <c r="H19" i="6"/>
  <c r="I19" i="6"/>
  <c r="F19" i="6"/>
  <c r="E19" i="6"/>
  <c r="K19" i="6"/>
  <c r="L19" i="6"/>
  <c r="N8" i="11"/>
  <c r="P8" i="11"/>
  <c r="O8" i="11"/>
  <c r="P9" i="10"/>
  <c r="O9" i="10"/>
  <c r="M14" i="16"/>
  <c r="L14" i="16"/>
  <c r="K14" i="16"/>
  <c r="B19" i="23"/>
  <c r="C9" i="22"/>
  <c r="B9" i="22"/>
  <c r="D7" i="22"/>
  <c r="D8" i="22"/>
  <c r="D6" i="22"/>
  <c r="G7" i="21"/>
  <c r="F8" i="21"/>
  <c r="E8" i="21"/>
  <c r="D7" i="21"/>
  <c r="H16" i="20"/>
  <c r="C15" i="20"/>
  <c r="B15" i="20"/>
  <c r="C14" i="19"/>
  <c r="B14" i="19"/>
  <c r="F10" i="18"/>
  <c r="E10" i="18"/>
  <c r="C10" i="18"/>
  <c r="B10" i="18"/>
  <c r="I10" i="17"/>
  <c r="H10" i="17"/>
  <c r="F10" i="17"/>
  <c r="E10" i="17"/>
  <c r="C10" i="17"/>
  <c r="B10" i="17"/>
  <c r="D13" i="15"/>
  <c r="E13" i="15" s="1"/>
  <c r="C13" i="15"/>
  <c r="F7" i="15"/>
  <c r="F8" i="15"/>
  <c r="F9" i="15"/>
  <c r="F10" i="15"/>
  <c r="F11" i="15"/>
  <c r="F12" i="15"/>
  <c r="F6" i="15"/>
  <c r="I9" i="14"/>
  <c r="I19" i="14" s="1"/>
  <c r="H9" i="14"/>
  <c r="H19" i="14" s="1"/>
  <c r="F9" i="14"/>
  <c r="F19" i="14" s="1"/>
  <c r="E9" i="14"/>
  <c r="E19" i="14" s="1"/>
  <c r="C9" i="14"/>
  <c r="C19" i="14" s="1"/>
  <c r="B9" i="14"/>
  <c r="B19" i="14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G7" i="13"/>
  <c r="G8" i="13"/>
  <c r="G9" i="13"/>
  <c r="G11" i="13"/>
  <c r="G15" i="13"/>
  <c r="G16" i="13"/>
  <c r="G17" i="13"/>
  <c r="G18" i="13"/>
  <c r="G19" i="13"/>
  <c r="G20" i="13"/>
  <c r="G22" i="13"/>
  <c r="G23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M6" i="13"/>
  <c r="J6" i="13"/>
  <c r="D6" i="13"/>
  <c r="L14" i="12"/>
  <c r="L30" i="12" s="1"/>
  <c r="K14" i="12"/>
  <c r="K30" i="12" s="1"/>
  <c r="I14" i="12"/>
  <c r="I30" i="12" s="1"/>
  <c r="H14" i="12"/>
  <c r="H30" i="12" s="1"/>
  <c r="F14" i="12"/>
  <c r="F30" i="12" s="1"/>
  <c r="E14" i="12"/>
  <c r="E30" i="12" s="1"/>
  <c r="C14" i="12"/>
  <c r="C30" i="12" s="1"/>
  <c r="B14" i="12"/>
  <c r="B30" i="12" s="1"/>
  <c r="B9" i="10"/>
  <c r="N9" i="10" s="1"/>
  <c r="L13" i="9"/>
  <c r="K13" i="9"/>
  <c r="I13" i="9"/>
  <c r="H13" i="9"/>
  <c r="F13" i="9"/>
  <c r="E13" i="9"/>
  <c r="C13" i="9"/>
  <c r="B13" i="9"/>
  <c r="M7" i="9"/>
  <c r="M8" i="9"/>
  <c r="M9" i="9"/>
  <c r="M10" i="9"/>
  <c r="M12" i="9"/>
  <c r="J7" i="9"/>
  <c r="J8" i="9"/>
  <c r="G7" i="9"/>
  <c r="D7" i="9"/>
  <c r="D8" i="9"/>
  <c r="D9" i="9"/>
  <c r="D10" i="9"/>
  <c r="M6" i="9"/>
  <c r="J6" i="9"/>
  <c r="G6" i="9"/>
  <c r="D6" i="9"/>
  <c r="L14" i="8"/>
  <c r="K14" i="8"/>
  <c r="I14" i="8"/>
  <c r="H14" i="8"/>
  <c r="F14" i="8"/>
  <c r="E14" i="8"/>
  <c r="C14" i="8"/>
  <c r="B14" i="8"/>
  <c r="M7" i="8"/>
  <c r="M8" i="8"/>
  <c r="M9" i="8"/>
  <c r="M10" i="8"/>
  <c r="M11" i="8"/>
  <c r="M12" i="8"/>
  <c r="M13" i="8"/>
  <c r="J7" i="8"/>
  <c r="J8" i="8"/>
  <c r="J9" i="8"/>
  <c r="J10" i="8"/>
  <c r="J11" i="8"/>
  <c r="J12" i="8"/>
  <c r="J13" i="8"/>
  <c r="G7" i="8"/>
  <c r="G8" i="8"/>
  <c r="G9" i="8"/>
  <c r="G10" i="8"/>
  <c r="G11" i="8"/>
  <c r="G12" i="8"/>
  <c r="G13" i="8"/>
  <c r="D7" i="8"/>
  <c r="D8" i="8"/>
  <c r="D9" i="8"/>
  <c r="D10" i="8"/>
  <c r="D11" i="8"/>
  <c r="D12" i="8"/>
  <c r="D13" i="8"/>
  <c r="M6" i="8"/>
  <c r="J6" i="8"/>
  <c r="G6" i="8"/>
  <c r="D6" i="8"/>
  <c r="L13" i="7"/>
  <c r="K13" i="7"/>
  <c r="I13" i="7"/>
  <c r="H13" i="7"/>
  <c r="F13" i="7"/>
  <c r="E13" i="7"/>
  <c r="C13" i="7"/>
  <c r="B13" i="7"/>
  <c r="M7" i="7"/>
  <c r="M8" i="7"/>
  <c r="M9" i="7"/>
  <c r="M10" i="7"/>
  <c r="M11" i="7"/>
  <c r="M12" i="7"/>
  <c r="J7" i="7"/>
  <c r="J8" i="7"/>
  <c r="J9" i="7"/>
  <c r="J10" i="7"/>
  <c r="J11" i="7"/>
  <c r="J12" i="7"/>
  <c r="G7" i="7"/>
  <c r="G8" i="7"/>
  <c r="G9" i="7"/>
  <c r="G10" i="7"/>
  <c r="G11" i="7"/>
  <c r="G12" i="7"/>
  <c r="D7" i="7"/>
  <c r="D8" i="7"/>
  <c r="D9" i="7"/>
  <c r="D10" i="7"/>
  <c r="D11" i="7"/>
  <c r="D12" i="7"/>
  <c r="M6" i="7"/>
  <c r="J6" i="7"/>
  <c r="G6" i="7"/>
  <c r="D6" i="7"/>
  <c r="L9" i="4"/>
  <c r="K9" i="4"/>
  <c r="I9" i="4"/>
  <c r="H9" i="4"/>
  <c r="F9" i="4"/>
  <c r="E9" i="4"/>
  <c r="C9" i="4"/>
  <c r="B9" i="4"/>
  <c r="M7" i="4"/>
  <c r="M8" i="4"/>
  <c r="J7" i="4"/>
  <c r="J8" i="4"/>
  <c r="M6" i="4"/>
  <c r="J6" i="4"/>
  <c r="G6" i="4"/>
  <c r="D7" i="4"/>
  <c r="D8" i="4"/>
  <c r="D6" i="4"/>
  <c r="L9" i="1"/>
  <c r="K9" i="1"/>
  <c r="I9" i="1"/>
  <c r="H9" i="1"/>
  <c r="F9" i="1"/>
  <c r="E9" i="1"/>
  <c r="C9" i="1"/>
  <c r="B9" i="1"/>
  <c r="M7" i="1"/>
  <c r="M8" i="1"/>
  <c r="M6" i="1"/>
  <c r="J7" i="1"/>
  <c r="J8" i="1"/>
  <c r="J6" i="1"/>
  <c r="G8" i="1"/>
  <c r="G6" i="1"/>
  <c r="D7" i="1"/>
  <c r="D8" i="1"/>
  <c r="D6" i="1"/>
  <c r="M9" i="1" l="1"/>
  <c r="L30" i="16"/>
  <c r="K30" i="16"/>
  <c r="N17" i="11"/>
  <c r="O17" i="11"/>
  <c r="B19" i="10"/>
  <c r="N19" i="10"/>
  <c r="O19" i="10"/>
  <c r="M26" i="13"/>
  <c r="H8" i="21"/>
  <c r="D14" i="19"/>
  <c r="M14" i="8"/>
  <c r="O14" i="12"/>
  <c r="O30" i="12" s="1"/>
  <c r="D26" i="13"/>
  <c r="N14" i="12"/>
  <c r="N30" i="12" s="1"/>
  <c r="J13" i="9"/>
  <c r="G9" i="1"/>
  <c r="D9" i="1"/>
  <c r="D10" i="18"/>
  <c r="D10" i="17"/>
  <c r="M13" i="9"/>
  <c r="D9" i="22"/>
  <c r="J9" i="1"/>
  <c r="G10" i="17"/>
  <c r="J26" i="13"/>
  <c r="G26" i="13"/>
  <c r="J14" i="8"/>
  <c r="D15" i="20"/>
  <c r="G10" i="18"/>
  <c r="J10" i="17"/>
  <c r="F13" i="15"/>
  <c r="G13" i="9"/>
  <c r="D13" i="9"/>
  <c r="G14" i="8"/>
  <c r="D14" i="8"/>
  <c r="M13" i="7"/>
  <c r="J13" i="7"/>
  <c r="G13" i="7"/>
  <c r="D13" i="7"/>
  <c r="M9" i="4"/>
  <c r="J9" i="4"/>
  <c r="G9" i="4"/>
  <c r="D9" i="4"/>
  <c r="J10" i="18" l="1"/>
</calcChain>
</file>

<file path=xl/sharedStrings.xml><?xml version="1.0" encoding="utf-8"?>
<sst xmlns="http://schemas.openxmlformats.org/spreadsheetml/2006/main" count="520" uniqueCount="223">
  <si>
    <t>1 - Sinistralidade em Portugal</t>
  </si>
  <si>
    <t>2 - Sinistralidade no Continente</t>
  </si>
  <si>
    <t>CAPÍTULO II - Fiscalização</t>
  </si>
  <si>
    <t>1 - Fiscalização ANSR, GNR, PSP e PML</t>
  </si>
  <si>
    <t>CAPÍTULO III - Processo Contraordenacional</t>
  </si>
  <si>
    <t>SIGLAS e  ABREVIATURAS</t>
  </si>
  <si>
    <t>AcV</t>
  </si>
  <si>
    <t>Acidente com vítimas</t>
  </si>
  <si>
    <t>AcVM</t>
  </si>
  <si>
    <t>Acidente com vítimas mortais</t>
  </si>
  <si>
    <t>AcFG</t>
  </si>
  <si>
    <t>Acidente com feridos graves</t>
  </si>
  <si>
    <t>AcFL</t>
  </si>
  <si>
    <t>Acidente com feridos leves</t>
  </si>
  <si>
    <t>ANSR</t>
  </si>
  <si>
    <t>Autoridade Nacional de Segurança Rodoviária</t>
  </si>
  <si>
    <t>BEAV</t>
  </si>
  <si>
    <t>Boletim Estatístico de Acidente de Viação</t>
  </si>
  <si>
    <t>FG</t>
  </si>
  <si>
    <t>Ferido grave</t>
  </si>
  <si>
    <t>FL</t>
  </si>
  <si>
    <t>Ferido leve</t>
  </si>
  <si>
    <t>GNR</t>
  </si>
  <si>
    <t>Guarda Nacional Republicana</t>
  </si>
  <si>
    <t>IGR</t>
  </si>
  <si>
    <t>Índice de gravidade</t>
  </si>
  <si>
    <t>PML</t>
  </si>
  <si>
    <t>Polícia Municipal de Lisboa</t>
  </si>
  <si>
    <t>PSP</t>
  </si>
  <si>
    <t>Polícia de Segurança Pública</t>
  </si>
  <si>
    <t>SINCRO</t>
  </si>
  <si>
    <t>VM</t>
  </si>
  <si>
    <t>p.p.</t>
  </si>
  <si>
    <t>Pontos percentuais</t>
  </si>
  <si>
    <t>Continente</t>
  </si>
  <si>
    <t>Total</t>
  </si>
  <si>
    <t>RA Açores</t>
  </si>
  <si>
    <t>RA Madeira</t>
  </si>
  <si>
    <t>RA</t>
  </si>
  <si>
    <t>Região Autónoma</t>
  </si>
  <si>
    <t>AcVM+AcFG</t>
  </si>
  <si>
    <t>Vítimas totais</t>
  </si>
  <si>
    <t>Mês</t>
  </si>
  <si>
    <t>2.ª feira</t>
  </si>
  <si>
    <t>3.ª feira</t>
  </si>
  <si>
    <t>4.ª feira</t>
  </si>
  <si>
    <t>5.ª feira</t>
  </si>
  <si>
    <t>6.ª feira</t>
  </si>
  <si>
    <t>Sábado</t>
  </si>
  <si>
    <t>Domingo</t>
  </si>
  <si>
    <t>Janeiro</t>
  </si>
  <si>
    <t>[00:00-03:00[</t>
  </si>
  <si>
    <t>[03:00-06:00[</t>
  </si>
  <si>
    <t>[06:00-09:00[</t>
  </si>
  <si>
    <t>[09:00-12:00[</t>
  </si>
  <si>
    <t>[12:00-15:00[</t>
  </si>
  <si>
    <t>[15:00-18:00[</t>
  </si>
  <si>
    <t>[18:00-21:00[</t>
  </si>
  <si>
    <t>Bom tempo</t>
  </si>
  <si>
    <t>Chuva</t>
  </si>
  <si>
    <t>Nevoeiro</t>
  </si>
  <si>
    <t>Vento</t>
  </si>
  <si>
    <t>Neve</t>
  </si>
  <si>
    <t>Granizo</t>
  </si>
  <si>
    <t>n.d.</t>
  </si>
  <si>
    <t>Atropelamento</t>
  </si>
  <si>
    <t>Colisão</t>
  </si>
  <si>
    <t>Despiste</t>
  </si>
  <si>
    <t>Dentro das localidades</t>
  </si>
  <si>
    <t>Fora das localidades</t>
  </si>
  <si>
    <t>Outras*</t>
  </si>
  <si>
    <t>AE</t>
  </si>
  <si>
    <t>Autoestrada</t>
  </si>
  <si>
    <t>EM</t>
  </si>
  <si>
    <t>EN</t>
  </si>
  <si>
    <t>Estrada nacional</t>
  </si>
  <si>
    <t>ER</t>
  </si>
  <si>
    <t>Estrada regional</t>
  </si>
  <si>
    <t>Estrada municipal</t>
  </si>
  <si>
    <t>IC</t>
  </si>
  <si>
    <t>Itinerário Complementar</t>
  </si>
  <si>
    <t>IP</t>
  </si>
  <si>
    <t>Itinerário principal</t>
  </si>
  <si>
    <t>Aveiro</t>
  </si>
  <si>
    <t>Beja</t>
  </si>
  <si>
    <t>Braga</t>
  </si>
  <si>
    <t>Bragança</t>
  </si>
  <si>
    <t>C.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</si>
  <si>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</si>
  <si>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</si>
  <si>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</si>
  <si>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</si>
  <si>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</si>
  <si>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</si>
  <si>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</si>
  <si>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</si>
  <si>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</si>
  <si>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</si>
  <si>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V. Castelo</t>
  </si>
  <si>
    <t>Vila Real</t>
  </si>
  <si>
    <t>Viseu</t>
  </si>
  <si>
    <t>Condutores</t>
  </si>
  <si>
    <t>Passageiros</t>
  </si>
  <si>
    <t>Peões</t>
  </si>
  <si>
    <t>Velocípedes</t>
  </si>
  <si>
    <t>Veículos agrícolas</t>
  </si>
  <si>
    <t>N.º Condutores / Veículos fiscalizados presencialmente</t>
  </si>
  <si>
    <t>N.º Veículos fiscalizados por radar</t>
  </si>
  <si>
    <t>Total de infrações</t>
  </si>
  <si>
    <t>Taxa de infração</t>
  </si>
  <si>
    <t>Infrações</t>
  </si>
  <si>
    <t>Tipo de infração</t>
  </si>
  <si>
    <t>Velocidade</t>
  </si>
  <si>
    <t>Álcool</t>
  </si>
  <si>
    <t>Seguro</t>
  </si>
  <si>
    <t>Inspeção periódica obrigatória</t>
  </si>
  <si>
    <t>Telemóvel</t>
  </si>
  <si>
    <t>Sistemas de retenção para crianças</t>
  </si>
  <si>
    <t>Outras</t>
  </si>
  <si>
    <t>N.º de veículos fiscalizados por radar</t>
  </si>
  <si>
    <t>Influência de álcool</t>
  </si>
  <si>
    <t>Testes efetuados</t>
  </si>
  <si>
    <t>Falta de habilitação legal para condução</t>
  </si>
  <si>
    <t>Detenções</t>
  </si>
  <si>
    <t>Nº de pontos disponíveis</t>
  </si>
  <si>
    <t>Nº de condutores</t>
  </si>
  <si>
    <t>Ano</t>
  </si>
  <si>
    <t>Nº de cartas cassadas</t>
  </si>
  <si>
    <t>Sistema Nacional de Controlo de Velocidade</t>
  </si>
  <si>
    <t>Motociclos</t>
  </si>
  <si>
    <t>Ciclomotores</t>
  </si>
  <si>
    <t>Veículos Intervenientes</t>
  </si>
  <si>
    <t>-</t>
  </si>
  <si>
    <t>N.º Condutores / Veículos fiscalizados</t>
  </si>
  <si>
    <t>Veículos ligeiros</t>
  </si>
  <si>
    <t>Veículos pesados</t>
  </si>
  <si>
    <t>Outros</t>
  </si>
  <si>
    <t>Março</t>
  </si>
  <si>
    <t>Quadro 3. Evolução da Sinistralidade no Continente</t>
  </si>
  <si>
    <t>[21:00-00:00[</t>
  </si>
  <si>
    <t>Entidade fiscalizadora</t>
  </si>
  <si>
    <t>Total de vítimas</t>
  </si>
  <si>
    <t>Fevereiro</t>
  </si>
  <si>
    <t>Arruamento</t>
  </si>
  <si>
    <t xml:space="preserve">                        QUADROS DE RESULTADOS</t>
  </si>
  <si>
    <t>CAPÍTULO I - Sinistralidade a 24h</t>
  </si>
  <si>
    <t xml:space="preserve">∆ (%) </t>
  </si>
  <si>
    <t>N.º infrações
Tx. Infração</t>
  </si>
  <si>
    <t>N.º infrações</t>
  </si>
  <si>
    <t>Tx. Infração</t>
  </si>
  <si>
    <t>Vítima mortal (a 24h neste relatório)</t>
  </si>
  <si>
    <t>Total de Condutores /      Veículos fiscalizados</t>
  </si>
  <si>
    <t>Cintos de segurança</t>
  </si>
  <si>
    <t xml:space="preserve"> </t>
  </si>
  <si>
    <t>Brisa</t>
  </si>
  <si>
    <t>Ascendi</t>
  </si>
  <si>
    <t>%</t>
  </si>
  <si>
    <t>total</t>
  </si>
  <si>
    <t>Tipo de Gestão</t>
  </si>
  <si>
    <t>Entidade Gestora</t>
  </si>
  <si>
    <t>Infraestruturas Portugal</t>
  </si>
  <si>
    <t>Gestão Municipal</t>
  </si>
  <si>
    <t>N.º VM / EGV</t>
  </si>
  <si>
    <t xml:space="preserve">                        Relatório Anual de Sinistralidade (24h), Fiscalização e Contraordenações</t>
  </si>
  <si>
    <r>
      <t xml:space="preserve">PML </t>
    </r>
    <r>
      <rPr>
        <vertAlign val="superscript"/>
        <sz val="9"/>
        <rFont val="Avenir Next LT Pro"/>
        <family val="2"/>
      </rPr>
      <t>(1)</t>
    </r>
  </si>
  <si>
    <r>
      <t xml:space="preserve">Total </t>
    </r>
    <r>
      <rPr>
        <b/>
        <vertAlign val="superscript"/>
        <sz val="9"/>
        <rFont val="Avenir Next LT Pro"/>
        <family val="2"/>
      </rPr>
      <t>(2)</t>
    </r>
  </si>
  <si>
    <r>
      <t>PML</t>
    </r>
    <r>
      <rPr>
        <vertAlign val="superscript"/>
        <sz val="9"/>
        <rFont val="Avenir Next LT Pro"/>
        <family val="2"/>
      </rPr>
      <t>(1)</t>
    </r>
  </si>
  <si>
    <t>Quadro 22. Condutores e veículos fiscalizados</t>
  </si>
  <si>
    <t>Quadro 23. Infrações</t>
  </si>
  <si>
    <t>Quadro 24. Tipologia de infrações</t>
  </si>
  <si>
    <t>Quadro 25.  Infrações por excesso de velocidade</t>
  </si>
  <si>
    <t>Quadro 26.  Infrações por influência de álcool</t>
  </si>
  <si>
    <t>Quadro 27.  Detenções</t>
  </si>
  <si>
    <t>Janeiro-março</t>
  </si>
  <si>
    <t>Outros*</t>
  </si>
  <si>
    <t>Concessão Oeste</t>
  </si>
  <si>
    <t xml:space="preserve"> * Inclui máquinas industriais, triciclos, quadriciclos, veículos de tração animal veículos sobre carris, desconhecidos e não definidos</t>
  </si>
  <si>
    <t>* Inclui acessos, estradas florestais, pontes, variantes e não definidas</t>
  </si>
  <si>
    <t>Março de 2025</t>
  </si>
  <si>
    <t>Quadro 1. Sinistralidade em Portugal, 2025 vs 2019</t>
  </si>
  <si>
    <t>∆(%) 25/19</t>
  </si>
  <si>
    <t>Quadro 2. Sinistralidade em Portugal, 2025 vs 2024</t>
  </si>
  <si>
    <t>∆(%) 25/24</t>
  </si>
  <si>
    <t>25/19</t>
  </si>
  <si>
    <t>25/24</t>
  </si>
  <si>
    <t>Quadro 21. Vítimas mortais por entidade gestora de via (EGV), resumo janeiro a março 2025</t>
  </si>
  <si>
    <t>Quadro 28. Número de pontos disponíveis dos condutores que se encontravam sancionados com subtração de pontos em março de 2025</t>
  </si>
  <si>
    <t>Quadro 29.  Número de cartas cassadas, 2016 – março de 2025</t>
  </si>
  <si>
    <t>2025 (p)</t>
  </si>
  <si>
    <t>(1) Na PML, os veículos fiscalizados por radar fixo correspondem ao número de infrações</t>
  </si>
  <si>
    <t>(1) Na PML, os veículos fiscalizados por radar fixo correspondem ao número de infrações, pelo que a taxa de infração apenas inclui radares móveis</t>
  </si>
  <si>
    <t>(2) Taxa de infração global: sem radares fixos PML (fiscalização e infrações)</t>
  </si>
  <si>
    <t>∆(%) 25/16</t>
  </si>
  <si>
    <t>Quadro 4. Sinistralidade em Portugal por mês</t>
  </si>
  <si>
    <t>Quadro 5. Sinistralidade em Portugal por mês, taxas de variação</t>
  </si>
  <si>
    <t>Quadro 6. Sinistralidade em Portugal por dia da semana</t>
  </si>
  <si>
    <t>Quadro 7. Sinistralidade em Portugal por período horário</t>
  </si>
  <si>
    <t>Quadro 8. Sinistralidade em Portugal por fatores atmosféricos</t>
  </si>
  <si>
    <t>Quadro 9. Sinistralidade em Portugal por natureza</t>
  </si>
  <si>
    <t>Quadro 10. Sinistralidade em Portugal por natureza, taxas de variação</t>
  </si>
  <si>
    <t>Quadro 11. Sinistralidade em Portugal por localização</t>
  </si>
  <si>
    <t>Quadro 12. Sinistralidade em Portugal, taxas de variação</t>
  </si>
  <si>
    <t>Quadro 16. Sinistralidade em Portugal por categoria de utilizador</t>
  </si>
  <si>
    <t>Quadro 19. Sinistralidade em Portugal por categoria de veículo e peões</t>
  </si>
  <si>
    <t>Quadro 20. Sinistralidade em Portugal por categoria de veículo e peões, taxas de variação</t>
  </si>
  <si>
    <t>Quadro 17. Sinistralidade em Portugal por categoria de utilizador, taxas de variação</t>
  </si>
  <si>
    <t>Quadro 13. Sinistralidade em Portugal por tipo de via</t>
  </si>
  <si>
    <t>Quadro 14. Sinistralidade em Portugal por tipo de via, taxas de variação</t>
  </si>
  <si>
    <t>Quadro 15. Sinistralidade em Portugal por distrito e R. A.</t>
  </si>
  <si>
    <t>Quadro 18.Veículos intervenientes em acidentes com vítimas em Portugal por categoria de veículo</t>
  </si>
  <si>
    <t>Concessão Douro Litoral</t>
  </si>
  <si>
    <t>Globalvia (Beira Interior)</t>
  </si>
  <si>
    <t>Lusoponte</t>
  </si>
  <si>
    <t>Gestão Regiões Autónomas</t>
  </si>
  <si>
    <t xml:space="preserve">Total VM </t>
  </si>
  <si>
    <t>Total VM jan a mar</t>
  </si>
  <si>
    <t>Variação 2025-2019</t>
  </si>
  <si>
    <t>Concessionária</t>
  </si>
  <si>
    <t>da Rede Rodoviária Nacional</t>
  </si>
  <si>
    <t>Concessionárias</t>
  </si>
  <si>
    <t>do Estado</t>
  </si>
  <si>
    <t>Coimbra, Guimarães, Paços de Ferreira, Palmela, Santa Maria da Feira, Vila Nova de Gaia</t>
  </si>
  <si>
    <t xml:space="preserve">Albufeira, Aveiro, Barcelos, Castro Marim, Celorico de Basto, Figueira de Castelo Rodrigo, Gondomar, Ílhavo, Loures, Maia, Marinha Grande, Miranda do Corvo, Montalegre, Montemor-o-Novo, Montemor-o-Velho, Odemira, Ovar, Ponte de Lima, Santarém, Seixal, Setúbal, Silves, Sintra, Tomar, Vagos, Viana do Castelo, Vila Nova de Famalicão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</si>
</sst>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name val="Avenir Next LT Pro"/>
      <family val="2"/>
    </font>
    <font>
      <b/>
      <sz val="9"/>
      <color theme="0"/>
      <name val="Avenir Next LT Pro"/>
      <family val="2"/>
    </font>
    <font>
      <b/>
      <sz val="9"/>
      <name val="Avenir Next LT Pro"/>
      <family val="2"/>
    </font>
    <font>
      <sz val="9"/>
      <color theme="1"/>
      <name val="Avenir Next LT Pro"/>
      <family val="2"/>
    </font>
    <font>
      <b/>
      <sz val="11"/>
      <name val="Avenir Next LT Pro"/>
      <family val="2"/>
    </font>
    <font>
      <b/>
      <sz val="11"/>
      <color theme="0"/>
      <name val="Avenir Next LT Pro"/>
      <family val="2"/>
    </font>
    <font>
      <b/>
      <i/>
      <sz val="9"/>
      <name val="Avenir Next LT Pro"/>
      <family val="2"/>
    </font>
    <font>
      <i/>
      <sz val="9"/>
      <name val="Avenir Next LT Pro"/>
      <family val="2"/>
    </font>
    <font>
      <vertAlign val="superscript"/>
      <sz val="9"/>
      <name val="Avenir Next LT Pro"/>
      <family val="2"/>
    </font>
    <font>
      <b/>
      <vertAlign val="superscript"/>
      <sz val="9"/>
      <name val="Avenir Next LT Pro"/>
      <family val="2"/>
    </font>
    <font>
      <b/>
      <sz val="9"/>
      <color theme="1"/>
      <name val="Avenir Next LT Pro"/>
      <family val="2"/>
    </font>
    <font>
      <b/>
      <i/>
      <sz val="9"/>
      <color theme="1"/>
      <name val="Avenir Next LT Pro"/>
      <family val="2"/>
    </font>
    <font>
      <sz val="9"/>
      <color rgb="FF000000"/>
      <name val="Avenir Next LT Pro"/>
      <family val="2"/>
    </font>
    <font>
      <sz val="11"/>
      <name val="Avenir Next LT Pro"/>
      <family val="2"/>
    </font>
    <font>
      <b/>
      <sz val="11"/>
      <color rgb="FF002060"/>
      <name val="Avenir Next LT Pro"/>
      <family val="2"/>
    </font>
    <font>
      <sz val="11"/>
      <color theme="1"/>
      <name val="Avenir Next LT Pro"/>
      <family val="2"/>
    </font>
    <font>
      <b/>
      <sz val="12"/>
      <color theme="0"/>
      <name val="Avenir Next LT Pro"/>
      <family val="2"/>
    </font>
    <font>
      <sz val="8"/>
      <color theme="1"/>
      <name val="Avenir Next LT Pro"/>
      <family val="2"/>
    </font>
    <font>
      <sz val="7"/>
      <color theme="1"/>
      <name val="Avenir Next LT Pro"/>
      <family val="2"/>
    </font>
    <font>
      <b/>
      <sz val="7"/>
      <color theme="1"/>
      <name val="Avenir Next LT Pro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rgb="FF4F81BD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theme="4"/>
      </top>
      <bottom style="thin">
        <color rgb="FF4F81BD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rgb="FF4F81BD"/>
      </top>
      <bottom/>
      <diagonal/>
    </border>
    <border>
      <left style="thick">
        <color theme="0"/>
      </left>
      <right/>
      <top style="medium">
        <color rgb="FF4F81BD"/>
      </top>
      <bottom style="thin">
        <color rgb="FF4F81BD"/>
      </bottom>
      <diagonal/>
    </border>
    <border>
      <left/>
      <right style="thick">
        <color theme="0"/>
      </right>
      <top style="medium">
        <color rgb="FF4F81BD"/>
      </top>
      <bottom style="thin">
        <color rgb="FF4F81BD"/>
      </bottom>
      <diagonal/>
    </border>
    <border>
      <left style="thick">
        <color theme="0"/>
      </left>
      <right/>
      <top style="thin">
        <color rgb="FF4F81BD"/>
      </top>
      <bottom style="thin">
        <color rgb="FF4F81BD"/>
      </bottom>
      <diagonal/>
    </border>
    <border>
      <left/>
      <right style="thick">
        <color theme="0"/>
      </right>
      <top style="thin">
        <color rgb="FF4F81BD"/>
      </top>
      <bottom style="thin">
        <color rgb="FF4F81BD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medium">
        <color rgb="FF4F81BD"/>
      </bottom>
      <diagonal/>
    </border>
    <border>
      <left/>
      <right style="thick">
        <color theme="0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thin">
        <color rgb="FF4F81BD"/>
      </bottom>
      <diagonal/>
    </border>
    <border>
      <left/>
      <right style="medium">
        <color theme="0"/>
      </right>
      <top style="medium">
        <color rgb="FF4F81BD"/>
      </top>
      <bottom style="thin">
        <color rgb="FF4F81BD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ck">
        <color theme="0"/>
      </left>
      <right/>
      <top/>
      <bottom style="thin">
        <color rgb="FF4F81BD"/>
      </bottom>
      <diagonal/>
    </border>
    <border>
      <left/>
      <right style="thick">
        <color theme="0"/>
      </right>
      <top/>
      <bottom style="thin">
        <color rgb="FF4F81BD"/>
      </bottom>
      <diagonal/>
    </border>
    <border>
      <left style="thick">
        <color theme="0"/>
      </left>
      <right/>
      <top style="thin">
        <color theme="4"/>
      </top>
      <bottom style="thin">
        <color theme="4"/>
      </bottom>
      <diagonal/>
    </border>
    <border>
      <left style="thick">
        <color theme="0"/>
      </left>
      <right/>
      <top/>
      <bottom style="medium">
        <color theme="4"/>
      </bottom>
      <diagonal/>
    </border>
    <border>
      <left/>
      <right style="thick">
        <color theme="0"/>
      </right>
      <top/>
      <bottom style="medium">
        <color theme="4"/>
      </bottom>
      <diagonal/>
    </border>
    <border>
      <left style="thick">
        <color theme="0"/>
      </left>
      <right/>
      <top style="thin">
        <color rgb="FF4F81BD"/>
      </top>
      <bottom/>
      <diagonal/>
    </border>
    <border>
      <left/>
      <right style="thick">
        <color theme="0"/>
      </right>
      <top style="thin">
        <color rgb="FF4F81BD"/>
      </top>
      <bottom/>
      <diagonal/>
    </border>
    <border>
      <left/>
      <right/>
      <top style="medium">
        <color rgb="FF4F81BD"/>
      </top>
      <bottom style="thin">
        <color theme="4"/>
      </bottom>
      <diagonal/>
    </border>
    <border>
      <left/>
      <right style="thick">
        <color theme="0"/>
      </right>
      <top style="thin">
        <color theme="4"/>
      </top>
      <bottom style="thin">
        <color rgb="FF4F81BD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 style="medium">
        <color rgb="FF4F81BD"/>
      </top>
      <bottom style="thin">
        <color theme="4"/>
      </bottom>
      <diagonal/>
    </border>
    <border>
      <left style="thick">
        <color theme="0"/>
      </left>
      <right/>
      <top style="thin">
        <color theme="4"/>
      </top>
      <bottom style="thin">
        <color rgb="FF4F81BD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thick">
        <color theme="0"/>
      </left>
      <right/>
      <top/>
      <bottom style="medium">
        <color rgb="FF0070C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ck">
        <color theme="0"/>
      </left>
      <right/>
      <top style="medium">
        <color theme="0"/>
      </top>
      <bottom style="thin">
        <color rgb="FF4F81BD"/>
      </bottom>
      <diagonal/>
    </border>
    <border>
      <left/>
      <right/>
      <top style="medium">
        <color theme="0"/>
      </top>
      <bottom style="thin">
        <color rgb="FF4F81BD"/>
      </bottom>
      <diagonal/>
    </border>
    <border>
      <left/>
      <right style="thick">
        <color theme="0"/>
      </right>
      <top style="medium">
        <color theme="0"/>
      </top>
      <bottom style="thin">
        <color rgb="FF4F81BD"/>
      </bottom>
      <diagonal/>
    </border>
    <border>
      <left style="medium">
        <color theme="0"/>
      </left>
      <right/>
      <top style="medium">
        <color theme="0"/>
      </top>
      <bottom style="thin">
        <color rgb="FF4F81BD"/>
      </bottom>
      <diagonal/>
    </border>
    <border>
      <left/>
      <right style="medium">
        <color theme="0"/>
      </right>
      <top style="medium">
        <color theme="0"/>
      </top>
      <bottom style="thin">
        <color rgb="FF4F81BD"/>
      </bottom>
      <diagonal/>
    </border>
    <border>
      <left style="medium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thick">
        <color theme="0"/>
      </left>
      <right/>
      <top style="thick">
        <color theme="0"/>
      </top>
      <bottom style="thin">
        <color rgb="FF4F81BD"/>
      </bottom>
      <diagonal/>
    </border>
    <border>
      <left/>
      <right/>
      <top style="medium">
        <color rgb="FF4F81BD"/>
      </top>
      <bottom/>
      <diagonal/>
    </border>
    <border>
      <left style="double">
        <color rgb="FFFFFFFF"/>
      </left>
      <right style="double">
        <color rgb="FFFFFFFF"/>
      </right>
      <top/>
      <bottom/>
      <diagonal/>
    </border>
    <border>
      <left style="double">
        <color rgb="FFFFFFFF"/>
      </left>
      <right style="double">
        <color rgb="FFFFFFFF"/>
      </right>
      <top/>
      <bottom style="medium">
        <color rgb="FF0070C0"/>
      </bottom>
      <diagonal/>
    </border>
    <border>
      <left style="double">
        <color rgb="FFFFFFFF"/>
      </left>
      <right style="thick">
        <color rgb="FFFFFFFF"/>
      </right>
      <top/>
      <bottom style="medium">
        <color rgb="FF366092"/>
      </bottom>
      <diagonal/>
    </border>
    <border>
      <left style="thick">
        <color rgb="FFFFFFFF"/>
      </left>
      <right style="double">
        <color rgb="FFFFFFFF"/>
      </right>
      <top/>
      <bottom style="medium">
        <color rgb="FF366092"/>
      </bottom>
      <diagonal/>
    </border>
    <border>
      <left/>
      <right style="double">
        <color rgb="FFFFFFFF"/>
      </right>
      <top/>
      <bottom style="medium">
        <color rgb="FF0070C0"/>
      </bottom>
      <diagonal/>
    </border>
    <border>
      <left style="thick">
        <color rgb="FFFFFFFF"/>
      </left>
      <right/>
      <top/>
      <bottom style="medium">
        <color rgb="FF4F81BD"/>
      </bottom>
      <diagonal/>
    </border>
    <border>
      <left style="double">
        <color rgb="FFFFFFFF"/>
      </left>
      <right style="double">
        <color rgb="FFFFFFFF"/>
      </right>
      <top style="medium">
        <color rgb="FF0070C0"/>
      </top>
      <bottom/>
      <diagonal/>
    </border>
    <border>
      <left/>
      <right style="double">
        <color rgb="FFFFFFFF"/>
      </right>
      <top/>
      <bottom style="medium">
        <color rgb="FF4F81BD"/>
      </bottom>
      <diagonal/>
    </border>
    <border>
      <left style="double">
        <color rgb="FFFFFFFF"/>
      </left>
      <right style="thick">
        <color rgb="FFFFFFFF"/>
      </right>
      <top/>
      <bottom/>
      <diagonal/>
    </border>
    <border diagonalDown="1">
      <left style="thick">
        <color rgb="FFFFFFFF"/>
      </left>
      <right style="thick">
        <color rgb="FFFFFFFF"/>
      </right>
      <top/>
      <bottom style="medium">
        <color rgb="FF366092"/>
      </bottom>
      <diagonal style="thick">
        <color rgb="FFFFFFFF"/>
      </diagonal>
    </border>
    <border diagonalDown="1">
      <left style="thick">
        <color rgb="FFFFFFFF"/>
      </left>
      <right style="thick">
        <color rgb="FFFFFFFF"/>
      </right>
      <top/>
      <bottom/>
      <diagonal style="thick">
        <color rgb="FFFFFFFF"/>
      </diagonal>
    </border>
    <border>
      <left style="thick">
        <color rgb="FFFFFFFF"/>
      </left>
      <right style="double">
        <color rgb="FFFFFFFF"/>
      </right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9">
    <xf numFmtId="0" fontId="0" fillId="0" borderId="0" xfId="0"/>
    <xf numFmtId="0" fontId="7" fillId="0" borderId="0" xfId="0" applyFont="1"/>
    <xf numFmtId="0" fontId="9" fillId="0" borderId="0" xfId="0" applyFont="1"/>
    <xf numFmtId="0" fontId="10" fillId="0" borderId="0" xfId="0" applyFont="1"/>
    <xf numFmtId="0" fontId="8" fillId="6" borderId="4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11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13" fillId="0" borderId="5" xfId="7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6" borderId="0" xfId="0" applyFont="1" applyFill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7" fillId="4" borderId="0" xfId="0" applyFont="1" applyFill="1"/>
    <xf numFmtId="164" fontId="13" fillId="0" borderId="5" xfId="7" quotePrefix="1" applyNumberFormat="1" applyFont="1" applyFill="1" applyBorder="1" applyAlignment="1">
      <alignment horizontal="center" vertical="center" wrapText="1"/>
    </xf>
    <xf numFmtId="164" fontId="13" fillId="0" borderId="13" xfId="7" quotePrefix="1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0" borderId="1" xfId="0" applyFont="1" applyBorder="1"/>
    <xf numFmtId="0" fontId="9" fillId="0" borderId="3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64" fontId="13" fillId="0" borderId="7" xfId="7" applyNumberFormat="1" applyFont="1" applyFill="1" applyBorder="1" applyAlignment="1">
      <alignment horizontal="center" vertical="center" wrapText="1"/>
    </xf>
    <xf numFmtId="164" fontId="13" fillId="0" borderId="8" xfId="7" quotePrefix="1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9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" fontId="9" fillId="3" borderId="0" xfId="0" applyNumberFormat="1" applyFont="1" applyFill="1" applyAlignment="1">
      <alignment horizontal="center" vertical="center" wrapText="1"/>
    </xf>
    <xf numFmtId="1" fontId="7" fillId="3" borderId="20" xfId="0" applyNumberFormat="1" applyFont="1" applyFill="1" applyBorder="1" applyAlignment="1">
      <alignment horizontal="left" vertical="center" wrapText="1"/>
    </xf>
    <xf numFmtId="1" fontId="9" fillId="3" borderId="45" xfId="0" applyNumberFormat="1" applyFont="1" applyFill="1" applyBorder="1" applyAlignment="1">
      <alignment horizontal="left" vertical="center" wrapText="1"/>
    </xf>
    <xf numFmtId="164" fontId="13" fillId="0" borderId="6" xfId="7" quotePrefix="1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 wrapText="1"/>
    </xf>
    <xf numFmtId="0" fontId="20" fillId="0" borderId="0" xfId="0" applyFont="1"/>
    <xf numFmtId="0" fontId="20" fillId="0" borderId="0" xfId="2" applyFont="1" applyAlignment="1">
      <alignment vertical="center"/>
    </xf>
    <xf numFmtId="0" fontId="12" fillId="3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20" fillId="0" borderId="0" xfId="6" applyFont="1" applyAlignment="1" applyProtection="1"/>
    <xf numFmtId="0" fontId="20" fillId="0" borderId="0" xfId="3" applyFont="1" applyAlignment="1" applyProtection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2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0" fillId="0" borderId="0" xfId="4" applyFont="1" applyFill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3" fillId="2" borderId="0" xfId="1" applyFont="1" applyFill="1" applyAlignment="1">
      <alignment horizontal="center" vertical="center"/>
    </xf>
    <xf numFmtId="49" fontId="12" fillId="5" borderId="0" xfId="1" quotePrefix="1" applyNumberFormat="1" applyFont="1" applyFill="1" applyAlignment="1">
      <alignment horizontal="center" vertical="center"/>
    </xf>
    <xf numFmtId="0" fontId="8" fillId="6" borderId="4" xfId="0" applyFont="1" applyFill="1" applyBorder="1" applyAlignment="1">
      <alignment vertical="center" wrapText="1"/>
    </xf>
    <xf numFmtId="0" fontId="24" fillId="0" borderId="0" xfId="0" applyFont="1"/>
    <xf numFmtId="164" fontId="9" fillId="0" borderId="12" xfId="7" applyNumberFormat="1" applyFont="1" applyFill="1" applyBorder="1" applyAlignment="1">
      <alignment horizontal="center" vertical="center" wrapText="1"/>
    </xf>
    <xf numFmtId="164" fontId="9" fillId="0" borderId="5" xfId="7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8" fillId="6" borderId="10" xfId="0" applyFont="1" applyFill="1" applyBorder="1" applyAlignment="1">
      <alignment vertical="center" wrapText="1"/>
    </xf>
    <xf numFmtId="3" fontId="7" fillId="4" borderId="14" xfId="0" applyNumberFormat="1" applyFont="1" applyFill="1" applyBorder="1" applyAlignment="1">
      <alignment horizontal="right" vertical="center" wrapText="1"/>
    </xf>
    <xf numFmtId="3" fontId="7" fillId="4" borderId="0" xfId="0" applyNumberFormat="1" applyFont="1" applyFill="1" applyAlignment="1">
      <alignment horizontal="right" vertical="center" wrapText="1"/>
    </xf>
    <xf numFmtId="164" fontId="14" fillId="4" borderId="15" xfId="7" applyNumberFormat="1" applyFont="1" applyFill="1" applyBorder="1" applyAlignment="1">
      <alignment horizontal="right" vertical="center" wrapText="1"/>
    </xf>
    <xf numFmtId="164" fontId="14" fillId="4" borderId="0" xfId="7" applyNumberFormat="1" applyFont="1" applyFill="1" applyBorder="1" applyAlignment="1">
      <alignment horizontal="right" vertical="center" wrapText="1"/>
    </xf>
    <xf numFmtId="164" fontId="7" fillId="4" borderId="15" xfId="7" applyNumberFormat="1" applyFont="1" applyFill="1" applyBorder="1" applyAlignment="1">
      <alignment horizontal="right" vertical="center" wrapText="1"/>
    </xf>
    <xf numFmtId="3" fontId="9" fillId="3" borderId="16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164" fontId="13" fillId="3" borderId="17" xfId="7" applyNumberFormat="1" applyFont="1" applyFill="1" applyBorder="1" applyAlignment="1">
      <alignment horizontal="right" vertical="center" wrapText="1"/>
    </xf>
    <xf numFmtId="164" fontId="13" fillId="3" borderId="2" xfId="7" applyNumberFormat="1" applyFont="1" applyFill="1" applyBorder="1" applyAlignment="1">
      <alignment horizontal="right" vertical="center" wrapText="1"/>
    </xf>
    <xf numFmtId="3" fontId="7" fillId="4" borderId="20" xfId="0" applyNumberFormat="1" applyFont="1" applyFill="1" applyBorder="1" applyAlignment="1">
      <alignment horizontal="right" vertical="center" wrapText="1"/>
    </xf>
    <xf numFmtId="164" fontId="14" fillId="4" borderId="21" xfId="7" applyNumberFormat="1" applyFont="1" applyFill="1" applyBorder="1" applyAlignment="1">
      <alignment horizontal="right" vertical="center" wrapText="1"/>
    </xf>
    <xf numFmtId="3" fontId="7" fillId="3" borderId="14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Alignment="1">
      <alignment horizontal="right" vertical="center" wrapText="1"/>
    </xf>
    <xf numFmtId="3" fontId="7" fillId="3" borderId="15" xfId="0" applyNumberFormat="1" applyFont="1" applyFill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3" fontId="7" fillId="4" borderId="14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Alignment="1">
      <alignment horizontal="right" vertical="center"/>
    </xf>
    <xf numFmtId="3" fontId="7" fillId="4" borderId="15" xfId="0" applyNumberFormat="1" applyFont="1" applyFill="1" applyBorder="1" applyAlignment="1">
      <alignment horizontal="right" vertical="center"/>
    </xf>
    <xf numFmtId="164" fontId="13" fillId="3" borderId="24" xfId="0" applyNumberFormat="1" applyFont="1" applyFill="1" applyBorder="1" applyAlignment="1">
      <alignment horizontal="right" vertical="center"/>
    </xf>
    <xf numFmtId="164" fontId="13" fillId="3" borderId="25" xfId="0" applyNumberFormat="1" applyFont="1" applyFill="1" applyBorder="1" applyAlignment="1">
      <alignment horizontal="right" vertical="center"/>
    </xf>
    <xf numFmtId="3" fontId="7" fillId="3" borderId="21" xfId="0" applyNumberFormat="1" applyFont="1" applyFill="1" applyBorder="1" applyAlignment="1">
      <alignment horizontal="right" vertical="center" wrapText="1"/>
    </xf>
    <xf numFmtId="3" fontId="9" fillId="3" borderId="38" xfId="0" applyNumberFormat="1" applyFont="1" applyFill="1" applyBorder="1" applyAlignment="1">
      <alignment horizontal="right" vertical="center" wrapText="1"/>
    </xf>
    <xf numFmtId="3" fontId="9" fillId="3" borderId="37" xfId="0" applyNumberFormat="1" applyFont="1" applyFill="1" applyBorder="1" applyAlignment="1">
      <alignment horizontal="right" vertical="center" wrapText="1"/>
    </xf>
    <xf numFmtId="3" fontId="9" fillId="3" borderId="36" xfId="0" applyNumberFormat="1" applyFont="1" applyFill="1" applyBorder="1" applyAlignment="1">
      <alignment horizontal="right" vertical="center" wrapText="1"/>
    </xf>
    <xf numFmtId="3" fontId="9" fillId="3" borderId="46" xfId="0" applyNumberFormat="1" applyFont="1" applyFill="1" applyBorder="1" applyAlignment="1">
      <alignment horizontal="right" vertical="center" wrapText="1"/>
    </xf>
    <xf numFmtId="164" fontId="14" fillId="0" borderId="27" xfId="0" applyNumberFormat="1" applyFont="1" applyBorder="1" applyAlignment="1">
      <alignment horizontal="right" vertical="center" wrapText="1"/>
    </xf>
    <xf numFmtId="164" fontId="14" fillId="0" borderId="9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164" fontId="14" fillId="0" borderId="14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 wrapText="1"/>
    </xf>
    <xf numFmtId="0" fontId="10" fillId="0" borderId="15" xfId="0" applyFont="1" applyBorder="1" applyAlignment="1">
      <alignment horizontal="right"/>
    </xf>
    <xf numFmtId="164" fontId="13" fillId="0" borderId="25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17" fillId="0" borderId="26" xfId="0" applyFont="1" applyBorder="1" applyAlignment="1">
      <alignment horizontal="right"/>
    </xf>
    <xf numFmtId="3" fontId="19" fillId="0" borderId="14" xfId="0" applyNumberFormat="1" applyFont="1" applyBorder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164" fontId="14" fillId="4" borderId="0" xfId="7" applyNumberFormat="1" applyFont="1" applyFill="1" applyAlignment="1">
      <alignment horizontal="right" vertical="center" wrapText="1"/>
    </xf>
    <xf numFmtId="3" fontId="9" fillId="0" borderId="25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64" fontId="13" fillId="0" borderId="26" xfId="7" applyNumberFormat="1" applyFont="1" applyFill="1" applyBorder="1" applyAlignment="1">
      <alignment horizontal="right" vertical="center" wrapText="1"/>
    </xf>
    <xf numFmtId="164" fontId="13" fillId="0" borderId="1" xfId="7" applyNumberFormat="1" applyFont="1" applyFill="1" applyBorder="1" applyAlignment="1">
      <alignment horizontal="right" vertical="center" wrapText="1"/>
    </xf>
    <xf numFmtId="3" fontId="7" fillId="4" borderId="27" xfId="0" applyNumberFormat="1" applyFont="1" applyFill="1" applyBorder="1" applyAlignment="1">
      <alignment horizontal="right" vertical="center" wrapText="1"/>
    </xf>
    <xf numFmtId="3" fontId="7" fillId="4" borderId="9" xfId="0" applyNumberFormat="1" applyFont="1" applyFill="1" applyBorder="1" applyAlignment="1">
      <alignment horizontal="right" vertical="center" wrapText="1"/>
    </xf>
    <xf numFmtId="164" fontId="14" fillId="4" borderId="28" xfId="7" applyNumberFormat="1" applyFont="1" applyFill="1" applyBorder="1" applyAlignment="1">
      <alignment horizontal="right" vertical="center" wrapText="1"/>
    </xf>
    <xf numFmtId="3" fontId="7" fillId="0" borderId="27" xfId="0" applyNumberFormat="1" applyFont="1" applyBorder="1" applyAlignment="1">
      <alignment horizontal="right" vertical="center" wrapText="1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28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3" fontId="7" fillId="0" borderId="15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4" fontId="7" fillId="0" borderId="35" xfId="0" applyNumberFormat="1" applyFont="1" applyBorder="1" applyAlignment="1">
      <alignment horizontal="right" vertical="center" wrapText="1"/>
    </xf>
    <xf numFmtId="3" fontId="9" fillId="0" borderId="26" xfId="0" applyNumberFormat="1" applyFont="1" applyBorder="1" applyAlignment="1">
      <alignment horizontal="right" vertical="center" wrapText="1"/>
    </xf>
    <xf numFmtId="4" fontId="9" fillId="0" borderId="25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28" xfId="0" applyFont="1" applyBorder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7" fillId="4" borderId="15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3" fontId="7" fillId="4" borderId="9" xfId="7" applyNumberFormat="1" applyFont="1" applyFill="1" applyBorder="1" applyAlignment="1">
      <alignment horizontal="right" vertical="center" wrapText="1"/>
    </xf>
    <xf numFmtId="3" fontId="7" fillId="4" borderId="0" xfId="7" applyNumberFormat="1" applyFont="1" applyFill="1" applyBorder="1" applyAlignment="1">
      <alignment horizontal="right" vertical="center" wrapText="1"/>
    </xf>
    <xf numFmtId="4" fontId="7" fillId="0" borderId="0" xfId="0" applyNumberFormat="1" applyFont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14" fillId="0" borderId="27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164" fontId="14" fillId="0" borderId="14" xfId="0" applyNumberFormat="1" applyFont="1" applyBorder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164" fontId="14" fillId="4" borderId="0" xfId="7" quotePrefix="1" applyNumberFormat="1" applyFont="1" applyFill="1" applyBorder="1" applyAlignment="1">
      <alignment horizontal="right" vertical="center" wrapText="1"/>
    </xf>
    <xf numFmtId="0" fontId="18" fillId="0" borderId="26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164" fontId="13" fillId="0" borderId="25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" fontId="7" fillId="4" borderId="27" xfId="0" applyNumberFormat="1" applyFont="1" applyFill="1" applyBorder="1" applyAlignment="1">
      <alignment horizontal="right" vertical="center" wrapText="1"/>
    </xf>
    <xf numFmtId="1" fontId="7" fillId="4" borderId="9" xfId="0" applyNumberFormat="1" applyFont="1" applyFill="1" applyBorder="1" applyAlignment="1">
      <alignment horizontal="right" vertical="center" wrapText="1"/>
    </xf>
    <xf numFmtId="1" fontId="7" fillId="4" borderId="28" xfId="7" applyNumberFormat="1" applyFont="1" applyFill="1" applyBorder="1" applyAlignment="1">
      <alignment horizontal="right" vertical="center" wrapText="1"/>
    </xf>
    <xf numFmtId="1" fontId="7" fillId="4" borderId="14" xfId="0" applyNumberFormat="1" applyFont="1" applyFill="1" applyBorder="1" applyAlignment="1">
      <alignment horizontal="right" vertical="center" wrapText="1"/>
    </xf>
    <xf numFmtId="1" fontId="7" fillId="4" borderId="0" xfId="0" applyNumberFormat="1" applyFont="1" applyFill="1" applyAlignment="1">
      <alignment horizontal="right" vertical="center" wrapText="1"/>
    </xf>
    <xf numFmtId="1" fontId="7" fillId="4" borderId="15" xfId="7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164" fontId="14" fillId="4" borderId="0" xfId="0" applyNumberFormat="1" applyFont="1" applyFill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164" fontId="13" fillId="0" borderId="16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0" fontId="10" fillId="0" borderId="26" xfId="0" applyFont="1" applyBorder="1" applyAlignment="1">
      <alignment horizontal="right"/>
    </xf>
    <xf numFmtId="164" fontId="14" fillId="0" borderId="15" xfId="7" applyNumberFormat="1" applyFont="1" applyFill="1" applyBorder="1" applyAlignment="1">
      <alignment horizontal="right" vertical="center" wrapText="1"/>
    </xf>
    <xf numFmtId="164" fontId="14" fillId="0" borderId="9" xfId="7" applyNumberFormat="1" applyFont="1" applyFill="1" applyBorder="1" applyAlignment="1">
      <alignment horizontal="right" vertical="center" wrapText="1"/>
    </xf>
    <xf numFmtId="164" fontId="14" fillId="0" borderId="0" xfId="7" applyNumberFormat="1" applyFont="1" applyFill="1" applyBorder="1" applyAlignment="1">
      <alignment horizontal="right" vertical="center" wrapText="1"/>
    </xf>
    <xf numFmtId="10" fontId="7" fillId="4" borderId="0" xfId="7" applyNumberFormat="1" applyFont="1" applyFill="1" applyBorder="1" applyAlignment="1">
      <alignment horizontal="right" vertical="center" wrapText="1"/>
    </xf>
    <xf numFmtId="164" fontId="7" fillId="0" borderId="0" xfId="7" applyNumberFormat="1" applyFont="1" applyFill="1" applyBorder="1" applyAlignment="1">
      <alignment horizontal="right" vertical="center" wrapText="1"/>
    </xf>
    <xf numFmtId="10" fontId="9" fillId="0" borderId="1" xfId="7" applyNumberFormat="1" applyFont="1" applyFill="1" applyBorder="1" applyAlignment="1">
      <alignment horizontal="right" vertical="center" wrapText="1"/>
    </xf>
    <xf numFmtId="164" fontId="9" fillId="0" borderId="1" xfId="7" applyNumberFormat="1" applyFont="1" applyFill="1" applyBorder="1" applyAlignment="1">
      <alignment horizontal="right" vertical="center" wrapText="1"/>
    </xf>
    <xf numFmtId="164" fontId="7" fillId="4" borderId="14" xfId="7" applyNumberFormat="1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14" xfId="7" applyNumberFormat="1" applyFont="1" applyFill="1" applyBorder="1" applyAlignment="1">
      <alignment horizontal="right" vertical="center" wrapText="1"/>
    </xf>
    <xf numFmtId="164" fontId="13" fillId="0" borderId="0" xfId="7" applyNumberFormat="1" applyFont="1" applyFill="1" applyBorder="1" applyAlignment="1">
      <alignment horizontal="right" vertical="center" wrapText="1"/>
    </xf>
    <xf numFmtId="164" fontId="14" fillId="0" borderId="0" xfId="7" applyNumberFormat="1" applyFont="1" applyFill="1" applyAlignment="1">
      <alignment horizontal="right" vertical="center" wrapText="1"/>
    </xf>
    <xf numFmtId="10" fontId="9" fillId="0" borderId="25" xfId="7" applyNumberFormat="1" applyFont="1" applyFill="1" applyBorder="1" applyAlignment="1">
      <alignment horizontal="right" vertical="center" wrapText="1"/>
    </xf>
    <xf numFmtId="10" fontId="9" fillId="0" borderId="26" xfId="7" applyNumberFormat="1" applyFont="1" applyFill="1" applyBorder="1" applyAlignment="1">
      <alignment horizontal="right" vertical="center" wrapText="1"/>
    </xf>
    <xf numFmtId="164" fontId="13" fillId="0" borderId="14" xfId="7" applyNumberFormat="1" applyFont="1" applyFill="1" applyBorder="1" applyAlignment="1">
      <alignment horizontal="right" vertical="center" wrapText="1"/>
    </xf>
    <xf numFmtId="164" fontId="13" fillId="0" borderId="25" xfId="7" applyNumberFormat="1" applyFont="1" applyFill="1" applyBorder="1" applyAlignment="1">
      <alignment horizontal="right" vertical="center" wrapText="1"/>
    </xf>
    <xf numFmtId="3" fontId="7" fillId="3" borderId="27" xfId="0" applyNumberFormat="1" applyFont="1" applyFill="1" applyBorder="1" applyAlignment="1">
      <alignment horizontal="right"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164" fontId="14" fillId="3" borderId="9" xfId="7" applyNumberFormat="1" applyFont="1" applyFill="1" applyBorder="1" applyAlignment="1">
      <alignment horizontal="right" vertical="center" wrapText="1"/>
    </xf>
    <xf numFmtId="164" fontId="14" fillId="3" borderId="0" xfId="7" applyNumberFormat="1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5" fillId="0" borderId="53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10" fontId="25" fillId="0" borderId="54" xfId="0" applyNumberFormat="1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10" fontId="25" fillId="0" borderId="53" xfId="0" applyNumberFormat="1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26" fillId="0" borderId="53" xfId="0" applyFont="1" applyBorder="1" applyAlignment="1">
      <alignment horizontal="right" vertical="center" wrapText="1"/>
    </xf>
    <xf numFmtId="0" fontId="26" fillId="0" borderId="53" xfId="0" applyFont="1" applyBorder="1" applyAlignment="1">
      <alignment horizontal="center" vertical="center" wrapText="1"/>
    </xf>
    <xf numFmtId="10" fontId="26" fillId="0" borderId="53" xfId="0" applyNumberFormat="1" applyFont="1" applyBorder="1" applyAlignment="1">
      <alignment horizontal="center" vertical="center" wrapText="1"/>
    </xf>
    <xf numFmtId="0" fontId="25" fillId="0" borderId="56" xfId="0" applyFont="1" applyBorder="1" applyAlignment="1">
      <alignment horizontal="justify" vertical="center" wrapText="1"/>
    </xf>
    <xf numFmtId="0" fontId="25" fillId="0" borderId="56" xfId="0" applyFont="1" applyBorder="1" applyAlignment="1">
      <alignment horizontal="center" vertical="center" wrapText="1"/>
    </xf>
    <xf numFmtId="10" fontId="25" fillId="0" borderId="56" xfId="0" applyNumberFormat="1" applyFont="1" applyBorder="1" applyAlignment="1">
      <alignment horizontal="center" vertical="center" wrapText="1"/>
    </xf>
    <xf numFmtId="0" fontId="23" fillId="2" borderId="0" xfId="1" quotePrefix="1" applyFont="1" applyFill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10" fontId="26" fillId="0" borderId="49" xfId="0" applyNumberFormat="1" applyFont="1" applyBorder="1" applyAlignment="1">
      <alignment horizontal="center" vertical="center" wrapText="1"/>
    </xf>
    <xf numFmtId="10" fontId="26" fillId="0" borderId="50" xfId="0" applyNumberFormat="1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5" fillId="0" borderId="49" xfId="0" applyFont="1" applyBorder="1" applyAlignment="1">
      <alignment vertical="center" wrapText="1"/>
    </xf>
    <xf numFmtId="0" fontId="25" fillId="0" borderId="50" xfId="0" applyFont="1" applyBorder="1" applyAlignment="1">
      <alignment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10" fontId="26" fillId="0" borderId="60" xfId="0" applyNumberFormat="1" applyFont="1" applyBorder="1" applyAlignment="1">
      <alignment horizontal="center" vertical="center" wrapText="1"/>
    </xf>
    <xf numFmtId="10" fontId="26" fillId="0" borderId="52" xfId="0" applyNumberFormat="1" applyFont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right" vertical="center" wrapText="1"/>
    </xf>
    <xf numFmtId="3" fontId="7" fillId="4" borderId="0" xfId="0" applyNumberFormat="1" applyFont="1" applyFill="1" applyAlignment="1">
      <alignment horizontal="right" vertical="center" wrapText="1"/>
    </xf>
    <xf numFmtId="164" fontId="14" fillId="4" borderId="28" xfId="7" applyNumberFormat="1" applyFont="1" applyFill="1" applyBorder="1" applyAlignment="1">
      <alignment horizontal="right" vertical="center" wrapText="1"/>
    </xf>
    <xf numFmtId="164" fontId="14" fillId="4" borderId="15" xfId="7" applyNumberFormat="1" applyFont="1" applyFill="1" applyBorder="1" applyAlignment="1">
      <alignment horizontal="right" vertical="center" wrapText="1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64" fontId="13" fillId="0" borderId="15" xfId="7" applyNumberFormat="1" applyFont="1" applyFill="1" applyBorder="1" applyAlignment="1">
      <alignment horizontal="right" vertical="center" wrapText="1"/>
    </xf>
    <xf numFmtId="164" fontId="13" fillId="0" borderId="26" xfId="7" applyNumberFormat="1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left" vertical="center" wrapText="1"/>
    </xf>
    <xf numFmtId="3" fontId="7" fillId="4" borderId="14" xfId="0" applyNumberFormat="1" applyFont="1" applyFill="1" applyBorder="1" applyAlignment="1">
      <alignment horizontal="right" vertical="center" wrapText="1"/>
    </xf>
    <xf numFmtId="3" fontId="7" fillId="4" borderId="27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3" fillId="0" borderId="28" xfId="7" applyNumberFormat="1" applyFont="1" applyFill="1" applyBorder="1" applyAlignment="1">
      <alignment horizontal="center" vertical="center" wrapText="1"/>
    </xf>
    <xf numFmtId="164" fontId="13" fillId="0" borderId="23" xfId="7" applyNumberFormat="1" applyFont="1" applyFill="1" applyBorder="1" applyAlignment="1">
      <alignment horizontal="center" vertical="center" wrapText="1"/>
    </xf>
    <xf numFmtId="164" fontId="13" fillId="0" borderId="5" xfId="7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13" fillId="0" borderId="12" xfId="7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3" fontId="7" fillId="4" borderId="27" xfId="0" applyNumberFormat="1" applyFont="1" applyFill="1" applyBorder="1" applyAlignment="1">
      <alignment vertical="center" wrapText="1"/>
    </xf>
    <xf numFmtId="3" fontId="7" fillId="4" borderId="9" xfId="0" applyNumberFormat="1" applyFont="1" applyFill="1" applyBorder="1" applyAlignment="1">
      <alignment vertical="center" wrapText="1"/>
    </xf>
    <xf numFmtId="164" fontId="14" fillId="4" borderId="28" xfId="7" applyNumberFormat="1" applyFont="1" applyFill="1" applyBorder="1" applyAlignment="1">
      <alignment vertical="center" wrapText="1"/>
    </xf>
    <xf numFmtId="3" fontId="7" fillId="4" borderId="0" xfId="0" applyNumberFormat="1" applyFont="1" applyFill="1" applyAlignment="1">
      <alignment vertical="center" wrapText="1"/>
    </xf>
    <xf numFmtId="164" fontId="14" fillId="4" borderId="0" xfId="7" applyNumberFormat="1" applyFont="1" applyFill="1" applyBorder="1" applyAlignment="1">
      <alignment vertical="center" wrapText="1"/>
    </xf>
    <xf numFmtId="3" fontId="7" fillId="4" borderId="14" xfId="0" applyNumberFormat="1" applyFont="1" applyFill="1" applyBorder="1" applyAlignment="1">
      <alignment vertical="center" wrapText="1"/>
    </xf>
    <xf numFmtId="164" fontId="14" fillId="4" borderId="15" xfId="7" applyNumberFormat="1" applyFont="1" applyFill="1" applyBorder="1" applyAlignment="1">
      <alignment vertical="center" wrapText="1"/>
    </xf>
    <xf numFmtId="164" fontId="14" fillId="4" borderId="0" xfId="7" quotePrefix="1" applyNumberFormat="1" applyFont="1" applyFill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164" fontId="13" fillId="0" borderId="26" xfId="7" applyNumberFormat="1" applyFont="1" applyFill="1" applyBorder="1" applyAlignment="1">
      <alignment vertical="center" wrapText="1"/>
    </xf>
    <xf numFmtId="164" fontId="13" fillId="0" borderId="1" xfId="7" applyNumberFormat="1" applyFont="1" applyFill="1" applyBorder="1" applyAlignment="1">
      <alignment vertical="center" wrapText="1"/>
    </xf>
  </cellXfs>
  <cellStyles count="10">
    <cellStyle name="Hiperligação" xfId="6" builtinId="8"/>
    <cellStyle name="Hiperligação 2" xfId="3" xr:uid="{B13A558E-940C-4DAB-B8DF-F660702686A7}"/>
    <cellStyle name="Hyperlink 3" xfId="4" xr:uid="{92D4AC8E-D197-4D91-B0D9-8E9E750CAD5C}"/>
    <cellStyle name="Normal" xfId="0" builtinId="0"/>
    <cellStyle name="Normal 10" xfId="1" xr:uid="{ECDF1A50-9387-4BEF-B5AB-34C31E87FF4E}"/>
    <cellStyle name="Normal 2 2" xfId="2" xr:uid="{291478A8-5E3E-4F76-BA7E-CB327A184E34}"/>
    <cellStyle name="Normal 2 3" xfId="5" xr:uid="{957DFF27-1C89-4BF6-977A-DFB76ACEDF11}"/>
    <cellStyle name="Percentagem" xfId="7" builtinId="5"/>
    <cellStyle name="Percentagem 2" xfId="8" xr:uid="{E04EC480-026E-4125-AE97-C0D58BD64547}"/>
    <cellStyle name="Vírgula 2" xfId="9" xr:uid="{0A864F56-6D3D-4F39-B6F1-005D8A42AB63}"/>
  </cellStyles>
  <dxfs count="0"/>
  <tableStyles count="1" defaultTableStyle="TableStyleMedium2" defaultPivotStyle="PivotStyleLight16">
    <tableStyle name="Invisible" pivot="0" table="0" count="0" xr9:uid="{63559C9D-8639-4C01-8C81-24B6BAB78903}"/>
  </tableStyles>
  <colors>
    <mruColors>
      <color rgb="FF366092"/>
      <color rgb="FF0070C0"/>
      <color rgb="FF4472C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 &#205;ndic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35718</xdr:rowOff>
    </xdr:from>
    <xdr:to>
      <xdr:col>1</xdr:col>
      <xdr:colOff>1227405</xdr:colOff>
      <xdr:row>5</xdr:row>
      <xdr:rowOff>23812</xdr:rowOff>
    </xdr:to>
    <xdr:pic>
      <xdr:nvPicPr>
        <xdr:cNvPr id="2" name="Picture 3" descr="Logo A-F 2">
          <a:extLst>
            <a:ext uri="{FF2B5EF4-FFF2-40B4-BE49-F238E27FC236}">
              <a16:creationId xmlns:a16="http://schemas.microsoft.com/office/drawing/2014/main" id="{5F0FBA60-3A27-4C54-890C-62742F4B7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2" y="35718"/>
          <a:ext cx="1244073" cy="6167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438149</xdr:colOff>
      <xdr:row>17</xdr:row>
      <xdr:rowOff>190500</xdr:rowOff>
    </xdr:from>
    <xdr:to>
      <xdr:col>16</xdr:col>
      <xdr:colOff>5999</xdr:colOff>
      <xdr:row>19</xdr:row>
      <xdr:rowOff>56250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C17ECC-7BAE-4D55-AB54-4D10FD30AE16}"/>
            </a:ext>
          </a:extLst>
        </xdr:cNvPr>
        <xdr:cNvSpPr/>
      </xdr:nvSpPr>
      <xdr:spPr>
        <a:xfrm>
          <a:off x="8562974" y="4448175"/>
          <a:ext cx="615600" cy="342000"/>
        </a:xfrm>
        <a:prstGeom prst="leftArrow">
          <a:avLst>
            <a:gd name="adj1" fmla="val 50000"/>
            <a:gd name="adj2" fmla="val 44430"/>
          </a:avLst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333374</xdr:colOff>
      <xdr:row>30</xdr:row>
      <xdr:rowOff>114300</xdr:rowOff>
    </xdr:from>
    <xdr:to>
      <xdr:col>15</xdr:col>
      <xdr:colOff>425099</xdr:colOff>
      <xdr:row>32</xdr:row>
      <xdr:rowOff>75300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F490E8-2A75-4355-917D-CE065E6C1381}"/>
            </a:ext>
          </a:extLst>
        </xdr:cNvPr>
        <xdr:cNvSpPr/>
      </xdr:nvSpPr>
      <xdr:spPr>
        <a:xfrm>
          <a:off x="8391524" y="7410450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27</xdr:row>
      <xdr:rowOff>38100</xdr:rowOff>
    </xdr:from>
    <xdr:to>
      <xdr:col>13</xdr:col>
      <xdr:colOff>91724</xdr:colOff>
      <xdr:row>28</xdr:row>
      <xdr:rowOff>141975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27AE7D-ED04-4D4A-982F-23B5D0F5A655}"/>
            </a:ext>
          </a:extLst>
        </xdr:cNvPr>
        <xdr:cNvSpPr/>
      </xdr:nvSpPr>
      <xdr:spPr>
        <a:xfrm>
          <a:off x="7010399" y="5962650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20</xdr:row>
      <xdr:rowOff>9525</xdr:rowOff>
    </xdr:from>
    <xdr:to>
      <xdr:col>9</xdr:col>
      <xdr:colOff>453675</xdr:colOff>
      <xdr:row>21</xdr:row>
      <xdr:rowOff>113400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B8520F-F681-4305-95FF-EA46B97493F6}"/>
            </a:ext>
          </a:extLst>
        </xdr:cNvPr>
        <xdr:cNvSpPr/>
      </xdr:nvSpPr>
      <xdr:spPr>
        <a:xfrm>
          <a:off x="5276850" y="5229225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171450</xdr:rowOff>
    </xdr:from>
    <xdr:to>
      <xdr:col>5</xdr:col>
      <xdr:colOff>615600</xdr:colOff>
      <xdr:row>15</xdr:row>
      <xdr:rowOff>37200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85730-9CE6-42E9-8827-710BCFB4E40F}"/>
            </a:ext>
          </a:extLst>
        </xdr:cNvPr>
        <xdr:cNvSpPr/>
      </xdr:nvSpPr>
      <xdr:spPr>
        <a:xfrm>
          <a:off x="3838575" y="3257550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447674</xdr:colOff>
      <xdr:row>30</xdr:row>
      <xdr:rowOff>190500</xdr:rowOff>
    </xdr:from>
    <xdr:to>
      <xdr:col>13</xdr:col>
      <xdr:colOff>15524</xdr:colOff>
      <xdr:row>32</xdr:row>
      <xdr:rowOff>56250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5ECDF-42C0-47C7-A2A3-DD6B550BFF9E}"/>
            </a:ext>
          </a:extLst>
        </xdr:cNvPr>
        <xdr:cNvSpPr/>
      </xdr:nvSpPr>
      <xdr:spPr>
        <a:xfrm>
          <a:off x="6934199" y="6972300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0</xdr:rowOff>
    </xdr:from>
    <xdr:to>
      <xdr:col>5</xdr:col>
      <xdr:colOff>37549</xdr:colOff>
      <xdr:row>23</xdr:row>
      <xdr:rowOff>153003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0DDFD-AAB3-4563-A451-21E1B52D3582}"/>
            </a:ext>
          </a:extLst>
        </xdr:cNvPr>
        <xdr:cNvSpPr/>
      </xdr:nvSpPr>
      <xdr:spPr>
        <a:xfrm>
          <a:off x="7871460" y="8694420"/>
          <a:ext cx="609049" cy="328263"/>
        </a:xfrm>
        <a:prstGeom prst="leftArrow">
          <a:avLst/>
        </a:prstGeom>
        <a:solidFill>
          <a:sysClr val="window" lastClr="FFFFFF">
            <a:lumMod val="85000"/>
          </a:sysClr>
        </a:solidFill>
        <a:ln w="12700" cap="flat" cmpd="sng" algn="ctr">
          <a:solidFill>
            <a:srgbClr val="00206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10</xdr:row>
      <xdr:rowOff>161925</xdr:rowOff>
    </xdr:from>
    <xdr:to>
      <xdr:col>9</xdr:col>
      <xdr:colOff>663225</xdr:colOff>
      <xdr:row>12</xdr:row>
      <xdr:rowOff>27675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3D9D4-48F0-49A2-9380-BC44FD183D45}"/>
            </a:ext>
          </a:extLst>
        </xdr:cNvPr>
        <xdr:cNvSpPr/>
      </xdr:nvSpPr>
      <xdr:spPr>
        <a:xfrm>
          <a:off x="6981825" y="2657475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10</xdr:row>
      <xdr:rowOff>152400</xdr:rowOff>
    </xdr:from>
    <xdr:to>
      <xdr:col>9</xdr:col>
      <xdr:colOff>710849</xdr:colOff>
      <xdr:row>12</xdr:row>
      <xdr:rowOff>18150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F6C42-E71E-427F-A6C6-1560B56ADA4A}"/>
            </a:ext>
          </a:extLst>
        </xdr:cNvPr>
        <xdr:cNvSpPr/>
      </xdr:nvSpPr>
      <xdr:spPr>
        <a:xfrm>
          <a:off x="7258049" y="2667000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14</xdr:row>
      <xdr:rowOff>133350</xdr:rowOff>
    </xdr:from>
    <xdr:to>
      <xdr:col>4</xdr:col>
      <xdr:colOff>5999</xdr:colOff>
      <xdr:row>15</xdr:row>
      <xdr:rowOff>237225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F8280F-04F2-40E9-BAD8-B9E31E555C7A}"/>
            </a:ext>
          </a:extLst>
        </xdr:cNvPr>
        <xdr:cNvSpPr/>
      </xdr:nvSpPr>
      <xdr:spPr>
        <a:xfrm>
          <a:off x="3981449" y="3438525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445477</xdr:colOff>
      <xdr:row>9</xdr:row>
      <xdr:rowOff>164123</xdr:rowOff>
    </xdr:from>
    <xdr:to>
      <xdr:col>13</xdr:col>
      <xdr:colOff>13327</xdr:colOff>
      <xdr:row>11</xdr:row>
      <xdr:rowOff>29873</xdr:rowOff>
    </xdr:to>
    <xdr:sp macro="" textlink="">
      <xdr:nvSpPr>
        <xdr:cNvPr id="3" name="Seta: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3278D-CE8D-4CA3-B73B-11AE0201DC55}"/>
            </a:ext>
          </a:extLst>
        </xdr:cNvPr>
        <xdr:cNvSpPr/>
      </xdr:nvSpPr>
      <xdr:spPr>
        <a:xfrm>
          <a:off x="6932002" y="2278673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16</xdr:row>
      <xdr:rowOff>171450</xdr:rowOff>
    </xdr:from>
    <xdr:to>
      <xdr:col>8</xdr:col>
      <xdr:colOff>15525</xdr:colOff>
      <xdr:row>18</xdr:row>
      <xdr:rowOff>38099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BBFD9-7727-4137-8FDB-C654B1A4A3FE}"/>
            </a:ext>
          </a:extLst>
        </xdr:cNvPr>
        <xdr:cNvSpPr/>
      </xdr:nvSpPr>
      <xdr:spPr>
        <a:xfrm>
          <a:off x="6781800" y="4057650"/>
          <a:ext cx="615600" cy="342899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8</xdr:row>
      <xdr:rowOff>152400</xdr:rowOff>
    </xdr:from>
    <xdr:to>
      <xdr:col>7</xdr:col>
      <xdr:colOff>834675</xdr:colOff>
      <xdr:row>10</xdr:row>
      <xdr:rowOff>19049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F4083-221A-47FD-B5A6-19311FA5C6D1}"/>
            </a:ext>
          </a:extLst>
        </xdr:cNvPr>
        <xdr:cNvSpPr/>
      </xdr:nvSpPr>
      <xdr:spPr>
        <a:xfrm>
          <a:off x="6619875" y="2257425"/>
          <a:ext cx="615600" cy="342899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9</xdr:row>
      <xdr:rowOff>161925</xdr:rowOff>
    </xdr:from>
    <xdr:to>
      <xdr:col>3</xdr:col>
      <xdr:colOff>710850</xdr:colOff>
      <xdr:row>11</xdr:row>
      <xdr:rowOff>28574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19FAE8-3F7A-4D1C-8798-9989AC51C2F8}"/>
            </a:ext>
          </a:extLst>
        </xdr:cNvPr>
        <xdr:cNvSpPr/>
      </xdr:nvSpPr>
      <xdr:spPr>
        <a:xfrm>
          <a:off x="3838575" y="2295525"/>
          <a:ext cx="615600" cy="342899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19</xdr:row>
      <xdr:rowOff>95249</xdr:rowOff>
    </xdr:from>
    <xdr:to>
      <xdr:col>1</xdr:col>
      <xdr:colOff>1438275</xdr:colOff>
      <xdr:row>21</xdr:row>
      <xdr:rowOff>9525</xdr:rowOff>
    </xdr:to>
    <xdr:sp macro="" textlink="">
      <xdr:nvSpPr>
        <xdr:cNvPr id="3" name="Seta: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F5AF32-C87E-496A-B2B3-C40FF9A858A8}"/>
            </a:ext>
          </a:extLst>
        </xdr:cNvPr>
        <xdr:cNvSpPr/>
      </xdr:nvSpPr>
      <xdr:spPr>
        <a:xfrm>
          <a:off x="2543175" y="4514849"/>
          <a:ext cx="704850" cy="361951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6</xdr:row>
      <xdr:rowOff>152400</xdr:rowOff>
    </xdr:from>
    <xdr:to>
      <xdr:col>11</xdr:col>
      <xdr:colOff>548924</xdr:colOff>
      <xdr:row>8</xdr:row>
      <xdr:rowOff>19049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AE243-5654-4089-9325-0F3118B6A042}"/>
            </a:ext>
          </a:extLst>
        </xdr:cNvPr>
        <xdr:cNvSpPr/>
      </xdr:nvSpPr>
      <xdr:spPr>
        <a:xfrm>
          <a:off x="7334250" y="1647825"/>
          <a:ext cx="691799" cy="342899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466726</xdr:colOff>
      <xdr:row>9</xdr:row>
      <xdr:rowOff>142875</xdr:rowOff>
    </xdr:from>
    <xdr:to>
      <xdr:col>13</xdr:col>
      <xdr:colOff>34576</xdr:colOff>
      <xdr:row>11</xdr:row>
      <xdr:rowOff>8625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06F65-ED56-46DE-A892-304AD556C59F}"/>
            </a:ext>
          </a:extLst>
        </xdr:cNvPr>
        <xdr:cNvSpPr/>
      </xdr:nvSpPr>
      <xdr:spPr>
        <a:xfrm>
          <a:off x="6953251" y="2266950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495301</xdr:colOff>
      <xdr:row>15</xdr:row>
      <xdr:rowOff>38100</xdr:rowOff>
    </xdr:from>
    <xdr:to>
      <xdr:col>9</xdr:col>
      <xdr:colOff>63151</xdr:colOff>
      <xdr:row>16</xdr:row>
      <xdr:rowOff>141975</xdr:rowOff>
    </xdr:to>
    <xdr:sp macro="" textlink="">
      <xdr:nvSpPr>
        <xdr:cNvPr id="3" name="Seta: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2BB15-5AE2-45DC-AE85-F5C19EFF7249}"/>
            </a:ext>
          </a:extLst>
        </xdr:cNvPr>
        <xdr:cNvSpPr/>
      </xdr:nvSpPr>
      <xdr:spPr>
        <a:xfrm>
          <a:off x="5657851" y="3333750"/>
          <a:ext cx="8061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19</xdr:row>
      <xdr:rowOff>180975</xdr:rowOff>
    </xdr:from>
    <xdr:to>
      <xdr:col>13</xdr:col>
      <xdr:colOff>25050</xdr:colOff>
      <xdr:row>21</xdr:row>
      <xdr:rowOff>46725</xdr:rowOff>
    </xdr:to>
    <xdr:sp macro="" textlink="">
      <xdr:nvSpPr>
        <xdr:cNvPr id="3" name="Seta: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AD460-9AE0-465D-B8F7-0FEA19933B7E}"/>
            </a:ext>
          </a:extLst>
        </xdr:cNvPr>
        <xdr:cNvSpPr/>
      </xdr:nvSpPr>
      <xdr:spPr>
        <a:xfrm>
          <a:off x="6943725" y="4772025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447675</xdr:colOff>
      <xdr:row>13</xdr:row>
      <xdr:rowOff>190500</xdr:rowOff>
    </xdr:from>
    <xdr:to>
      <xdr:col>13</xdr:col>
      <xdr:colOff>15525</xdr:colOff>
      <xdr:row>15</xdr:row>
      <xdr:rowOff>56250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511E7A-0212-4806-8CBE-B46C2FAF5EDA}"/>
            </a:ext>
          </a:extLst>
        </xdr:cNvPr>
        <xdr:cNvSpPr/>
      </xdr:nvSpPr>
      <xdr:spPr>
        <a:xfrm>
          <a:off x="6934200" y="3257550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400049</xdr:colOff>
      <xdr:row>14</xdr:row>
      <xdr:rowOff>180975</xdr:rowOff>
    </xdr:from>
    <xdr:to>
      <xdr:col>12</xdr:col>
      <xdr:colOff>491774</xdr:colOff>
      <xdr:row>16</xdr:row>
      <xdr:rowOff>9525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9845F-F3C7-4959-8B27-AFA3AA1986D4}"/>
            </a:ext>
          </a:extLst>
        </xdr:cNvPr>
        <xdr:cNvSpPr/>
      </xdr:nvSpPr>
      <xdr:spPr>
        <a:xfrm>
          <a:off x="6886574" y="3505200"/>
          <a:ext cx="615600" cy="3048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428624</xdr:colOff>
      <xdr:row>13</xdr:row>
      <xdr:rowOff>161925</xdr:rowOff>
    </xdr:from>
    <xdr:to>
      <xdr:col>12</xdr:col>
      <xdr:colOff>520349</xdr:colOff>
      <xdr:row>15</xdr:row>
      <xdr:rowOff>27675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B59DF-448D-4E11-A8E2-618E04B8D146}"/>
            </a:ext>
          </a:extLst>
        </xdr:cNvPr>
        <xdr:cNvSpPr/>
      </xdr:nvSpPr>
      <xdr:spPr>
        <a:xfrm>
          <a:off x="6915149" y="3486150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20</xdr:row>
      <xdr:rowOff>19050</xdr:rowOff>
    </xdr:from>
    <xdr:to>
      <xdr:col>16</xdr:col>
      <xdr:colOff>91725</xdr:colOff>
      <xdr:row>21</xdr:row>
      <xdr:rowOff>122925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B75A2-F2FA-4B6D-B470-12D7A6FE9446}"/>
            </a:ext>
          </a:extLst>
        </xdr:cNvPr>
        <xdr:cNvSpPr/>
      </xdr:nvSpPr>
      <xdr:spPr>
        <a:xfrm>
          <a:off x="8582025" y="4762500"/>
          <a:ext cx="615600" cy="342000"/>
        </a:xfrm>
        <a:prstGeom prst="leftArrow">
          <a:avLst/>
        </a:prstGeom>
        <a:solidFill>
          <a:schemeClr val="bg1">
            <a:lumMod val="85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8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srarq01\nep$\GER\Boletim%20Trim.%20Conjuntura\Boletim%2098%204&#186;Trim\Regional\I%20-%20Pre&#231;os\QuadrosIP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 média"/>
      <sheetName val="Tx homóloga"/>
      <sheetName val="Tx mensal"/>
      <sheetName val="índices"/>
      <sheetName val="Graf1"/>
      <sheetName val="Graf2"/>
      <sheetName val="Graf3"/>
      <sheetName val="Graf4"/>
      <sheetName val="Graf5"/>
      <sheetName val="Graf6"/>
      <sheetName val="Quadro1"/>
      <sheetName val="Quadro2"/>
      <sheetName val="Qnorte"/>
      <sheetName val="Module1"/>
      <sheetName val="Quadro"/>
      <sheetName val="Graf2 exp"/>
      <sheetName val="Figura_30"/>
      <sheetName val="Figura_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B1CE-440F-4C5E-B9DA-F7FF060DB314}">
  <sheetPr>
    <pageSetUpPr fitToPage="1"/>
  </sheetPr>
  <dimension ref="B1:IW54"/>
  <sheetViews>
    <sheetView showGridLines="0" tabSelected="1" zoomScaleNormal="100" workbookViewId="0">
      <selection activeCell="C13" sqref="C13"/>
    </sheetView>
  </sheetViews>
  <sheetFormatPr defaultColWidth="9.140625" defaultRowHeight="15" x14ac:dyDescent="0.25"/>
  <cols>
    <col min="1" max="1" width="1.140625" style="63" customWidth="1"/>
    <col min="2" max="2" width="115.5703125" style="63" customWidth="1"/>
    <col min="3" max="3" width="2.28515625" style="63" customWidth="1"/>
    <col min="4" max="4" width="3.140625" style="63" customWidth="1"/>
    <col min="5" max="16384" width="9.140625" style="63"/>
  </cols>
  <sheetData>
    <row r="1" spans="2:257" ht="4.5" customHeight="1" x14ac:dyDescent="0.25"/>
    <row r="2" spans="2:257" ht="18.95" customHeight="1" x14ac:dyDescent="0.25">
      <c r="B2" s="83" t="s">
        <v>163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</row>
    <row r="3" spans="2:257" ht="3" customHeight="1" x14ac:dyDescent="0.25">
      <c r="B3" s="65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</row>
    <row r="4" spans="2:257" ht="18.95" customHeight="1" x14ac:dyDescent="0.25">
      <c r="B4" s="84" t="s">
        <v>178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</row>
    <row r="5" spans="2:257" ht="4.5" customHeight="1" x14ac:dyDescent="0.25">
      <c r="B5" s="66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</row>
    <row r="6" spans="2:257" ht="18.95" customHeight="1" x14ac:dyDescent="0.25">
      <c r="B6" s="67" t="s">
        <v>144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</row>
    <row r="7" spans="2:257" ht="4.5" customHeight="1" x14ac:dyDescent="0.25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</row>
    <row r="8" spans="2:257" ht="18.95" customHeight="1" x14ac:dyDescent="0.25">
      <c r="B8" s="69" t="s">
        <v>145</v>
      </c>
    </row>
    <row r="9" spans="2:257" ht="3.75" customHeight="1" x14ac:dyDescent="0.25">
      <c r="B9" s="68"/>
    </row>
    <row r="10" spans="2:257" ht="18.95" customHeight="1" x14ac:dyDescent="0.25">
      <c r="B10" s="69" t="s">
        <v>0</v>
      </c>
    </row>
    <row r="11" spans="2:257" ht="3.75" customHeight="1" x14ac:dyDescent="0.25"/>
    <row r="12" spans="2:257" ht="15.95" customHeight="1" x14ac:dyDescent="0.25">
      <c r="B12" s="70" t="str">
        <f>'1'!A2</f>
        <v>Quadro 1. Sinistralidade em Portugal, 2025 vs 2019</v>
      </c>
    </row>
    <row r="13" spans="2:257" ht="15.95" customHeight="1" x14ac:dyDescent="0.25">
      <c r="B13" s="70" t="str">
        <f>'2'!A2</f>
        <v>Quadro 2. Sinistralidade em Portugal, 2025 vs 2024</v>
      </c>
    </row>
    <row r="14" spans="2:257" ht="3.75" customHeight="1" x14ac:dyDescent="0.25">
      <c r="B14" s="71"/>
    </row>
    <row r="15" spans="2:257" ht="18.95" customHeight="1" x14ac:dyDescent="0.25">
      <c r="B15" s="69" t="s">
        <v>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spans="2:257" ht="3.75" customHeight="1" x14ac:dyDescent="0.25"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spans="2:2" ht="15.95" customHeight="1" x14ac:dyDescent="0.25">
      <c r="B17" s="70" t="str">
        <f>'3'!A2</f>
        <v>Quadro 3. Evolução da Sinistralidade no Continente</v>
      </c>
    </row>
    <row r="18" spans="2:2" ht="15.95" customHeight="1" x14ac:dyDescent="0.25">
      <c r="B18" s="70" t="str">
        <f>'4 e 5'!A2</f>
        <v>Quadro 4. Sinistralidade em Portugal por mês</v>
      </c>
    </row>
    <row r="19" spans="2:2" ht="15.95" customHeight="1" x14ac:dyDescent="0.25">
      <c r="B19" s="70" t="str">
        <f>'4 e 5'!A11</f>
        <v>Quadro 5. Sinistralidade em Portugal por mês, taxas de variação</v>
      </c>
    </row>
    <row r="20" spans="2:2" ht="15.95" customHeight="1" x14ac:dyDescent="0.25">
      <c r="B20" s="70" t="str">
        <f>'6'!A2</f>
        <v>Quadro 6. Sinistralidade em Portugal por dia da semana</v>
      </c>
    </row>
    <row r="21" spans="2:2" ht="15.95" customHeight="1" x14ac:dyDescent="0.25">
      <c r="B21" s="70" t="str">
        <f>'7'!A2</f>
        <v>Quadro 7. Sinistralidade em Portugal por período horário</v>
      </c>
    </row>
    <row r="22" spans="2:2" ht="15.95" customHeight="1" x14ac:dyDescent="0.25">
      <c r="B22" s="70" t="str">
        <f>'8'!A2</f>
        <v>Quadro 8. Sinistralidade em Portugal por fatores atmosféricos</v>
      </c>
    </row>
    <row r="23" spans="2:2" ht="15.95" customHeight="1" x14ac:dyDescent="0.25">
      <c r="B23" s="70" t="str">
        <f>'9 e 10'!A2</f>
        <v>Quadro 9. Sinistralidade em Portugal por natureza</v>
      </c>
    </row>
    <row r="24" spans="2:2" ht="15.95" customHeight="1" x14ac:dyDescent="0.25">
      <c r="B24" s="70" t="str">
        <f>'9 e 10'!A11</f>
        <v>Quadro 10. Sinistralidade em Portugal por natureza, taxas de variação</v>
      </c>
    </row>
    <row r="25" spans="2:2" ht="15.95" customHeight="1" x14ac:dyDescent="0.25">
      <c r="B25" s="70" t="str">
        <f>'11 e 12'!A2</f>
        <v>Quadro 11. Sinistralidade em Portugal por localização</v>
      </c>
    </row>
    <row r="26" spans="2:2" ht="15.95" customHeight="1" x14ac:dyDescent="0.25">
      <c r="B26" s="70" t="str">
        <f>'11 e 12'!A10</f>
        <v>Quadro 12. Sinistralidade em Portugal, taxas de variação</v>
      </c>
    </row>
    <row r="27" spans="2:2" ht="15.95" customHeight="1" x14ac:dyDescent="0.25">
      <c r="B27" s="70" t="str">
        <f>'13 e 14'!A2</f>
        <v>Quadro 13. Sinistralidade em Portugal por tipo de via</v>
      </c>
    </row>
    <row r="28" spans="2:2" ht="15.95" customHeight="1" x14ac:dyDescent="0.25">
      <c r="B28" s="70" t="str">
        <f>'13 e 14'!A17</f>
        <v>Quadro 14. Sinistralidade em Portugal por tipo de via, taxas de variação</v>
      </c>
    </row>
    <row r="29" spans="2:2" ht="15.95" customHeight="1" x14ac:dyDescent="0.25">
      <c r="B29" s="70" t="str">
        <f>'15'!A2</f>
        <v>Quadro 15. Sinistralidade em Portugal por distrito e R. A.</v>
      </c>
    </row>
    <row r="30" spans="2:2" ht="15.95" customHeight="1" x14ac:dyDescent="0.25">
      <c r="B30" s="70" t="str">
        <f>'16 e 17'!A2</f>
        <v>Quadro 16. Sinistralidade em Portugal por categoria de utilizador</v>
      </c>
    </row>
    <row r="31" spans="2:2" ht="15.95" customHeight="1" x14ac:dyDescent="0.25">
      <c r="B31" s="70" t="str">
        <f>'16 e 17'!A11</f>
        <v>Quadro 17. Sinistralidade em Portugal por categoria de utilizador, taxas de variação</v>
      </c>
    </row>
    <row r="32" spans="2:2" ht="15.95" customHeight="1" x14ac:dyDescent="0.25">
      <c r="B32" s="70" t="str">
        <f>'18'!A2</f>
        <v>Quadro 18.Veículos intervenientes em acidentes com vítimas em Portugal por categoria de veículo</v>
      </c>
    </row>
    <row r="33" spans="2:257" ht="15.95" customHeight="1" x14ac:dyDescent="0.25">
      <c r="B33" s="70" t="str">
        <f>'19 e 20'!A2</f>
        <v>Quadro 19. Sinistralidade em Portugal por categoria de veículo e peões</v>
      </c>
    </row>
    <row r="34" spans="2:257" ht="15" customHeight="1" x14ac:dyDescent="0.25">
      <c r="B34" s="70" t="str">
        <f>'19 e 20'!A17</f>
        <v>Quadro 20. Sinistralidade em Portugal por categoria de veículo e peões, taxas de variação</v>
      </c>
    </row>
    <row r="35" spans="2:257" ht="15" customHeight="1" x14ac:dyDescent="0.25">
      <c r="B35" s="70" t="str">
        <f>'21'!A2</f>
        <v>Quadro 21. Vítimas mortais por entidade gestora de via (EGV), resumo janeiro a março 2025</v>
      </c>
    </row>
    <row r="36" spans="2:257" ht="15" customHeight="1" x14ac:dyDescent="0.25">
      <c r="B36" s="71"/>
    </row>
    <row r="37" spans="2:257" ht="3.75" customHeight="1" x14ac:dyDescent="0.25">
      <c r="B37" s="71"/>
    </row>
    <row r="38" spans="2:257" ht="18.95" customHeight="1" x14ac:dyDescent="0.25">
      <c r="B38" s="69" t="s">
        <v>2</v>
      </c>
    </row>
    <row r="39" spans="2:257" ht="3.75" customHeight="1" x14ac:dyDescent="0.25">
      <c r="B39" s="68"/>
    </row>
    <row r="40" spans="2:257" ht="18.95" customHeight="1" x14ac:dyDescent="0.25">
      <c r="B40" s="69" t="s">
        <v>3</v>
      </c>
    </row>
    <row r="41" spans="2:257" ht="3.75" customHeight="1" x14ac:dyDescent="0.25">
      <c r="B41" s="71"/>
    </row>
    <row r="42" spans="2:257" ht="15.95" customHeight="1" x14ac:dyDescent="0.25">
      <c r="B42" s="70" t="str">
        <f>'22'!A2</f>
        <v>Quadro 22. Condutores e veículos fiscalizados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  <c r="IW42" s="64"/>
    </row>
    <row r="43" spans="2:257" ht="15.95" customHeight="1" x14ac:dyDescent="0.25">
      <c r="B43" s="70" t="str">
        <f>'23'!A2</f>
        <v>Quadro 23. Infrações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  <c r="IQ43" s="64"/>
      <c r="IR43" s="64"/>
      <c r="IS43" s="64"/>
      <c r="IT43" s="64"/>
      <c r="IU43" s="64"/>
      <c r="IV43" s="64"/>
      <c r="IW43" s="64"/>
    </row>
    <row r="44" spans="2:257" ht="15.95" customHeight="1" x14ac:dyDescent="0.25">
      <c r="B44" s="70" t="str">
        <f>'24'!A2</f>
        <v>Quadro 24. Tipologia de infrações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</row>
    <row r="45" spans="2:257" ht="15.95" customHeight="1" x14ac:dyDescent="0.25">
      <c r="B45" s="70" t="str">
        <f>'25'!A2</f>
        <v>Quadro 25.  Infrações por excesso de velocidade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</row>
    <row r="46" spans="2:257" ht="15.95" customHeight="1" x14ac:dyDescent="0.25">
      <c r="B46" s="70" t="str">
        <f>'26'!A2</f>
        <v>Quadro 26.  Infrações por influência de álcool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spans="2:257" ht="15.95" customHeight="1" x14ac:dyDescent="0.25">
      <c r="B47" s="70" t="str">
        <f>'27'!A2</f>
        <v>Quadro 27.  Detenções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spans="2:257" ht="3.75" customHeight="1" x14ac:dyDescent="0.25">
      <c r="B48" s="71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spans="2:10" ht="18.95" customHeight="1" x14ac:dyDescent="0.25">
      <c r="B49" s="69" t="s">
        <v>4</v>
      </c>
    </row>
    <row r="50" spans="2:10" ht="3.75" customHeight="1" x14ac:dyDescent="0.25">
      <c r="B50" s="71"/>
    </row>
    <row r="51" spans="2:10" ht="15.95" customHeight="1" x14ac:dyDescent="0.25">
      <c r="B51" s="70" t="str">
        <f>'28'!A2</f>
        <v>Quadro 28. Número de pontos disponíveis dos condutores que se encontravam sancionados com subtração de pontos em março de 2025</v>
      </c>
      <c r="C51" s="70"/>
      <c r="D51" s="70"/>
      <c r="E51" s="70"/>
      <c r="F51" s="70"/>
      <c r="G51" s="70"/>
      <c r="H51" s="70"/>
      <c r="I51" s="70"/>
      <c r="J51" s="70"/>
    </row>
    <row r="52" spans="2:10" ht="15.95" customHeight="1" x14ac:dyDescent="0.25">
      <c r="B52" s="70" t="str">
        <f>'29'!A2</f>
        <v>Quadro 29.  Número de cartas cassadas, 2016 – março de 2025</v>
      </c>
    </row>
    <row r="53" spans="2:10" ht="18.95" customHeight="1" x14ac:dyDescent="0.25">
      <c r="B53" s="70"/>
    </row>
    <row r="54" spans="2:10" x14ac:dyDescent="0.25">
      <c r="B54" s="70"/>
    </row>
  </sheetData>
  <hyperlinks>
    <hyperlink ref="B12" location="'1'!A1" display="'1'!A1" xr:uid="{A3716020-60FC-436B-99C8-DA19830047F8}"/>
    <hyperlink ref="B13" location="'2'!A1" display="'2'!A1" xr:uid="{2D7D1257-53C9-4E9D-9178-F7AD9E2F6801}"/>
    <hyperlink ref="B18" location="'4 e 5'!A1" display="Quadro 4. Sinistralidade no Continente por mês" xr:uid="{469EC150-85A9-41AD-A7D7-DD3EDD70595C}"/>
    <hyperlink ref="B44" location="'24'!A1" display="Quadro 24. Tipologia de infrações" xr:uid="{57931960-3986-4CB5-9568-77F45EF3ACFF}"/>
    <hyperlink ref="B52" location="'29'!A1" display="Quadro 29. Número de cartas cassadas" xr:uid="{1AF0737A-C606-464B-95F6-0D6FDD50E389}"/>
    <hyperlink ref="B22" location="'8'!A1" display="Quadro 8. Sinistralidade no Continente por fatores atmosféricos" xr:uid="{F78C2F30-DAB7-4228-9491-E5EE0D2F0232}"/>
    <hyperlink ref="B23" location="'9 e 10'!A1" display="Quadro 9. Sinistralidade no Continente por natureza" xr:uid="{82B43AD6-6FA7-423B-8900-BC082F180C97}"/>
    <hyperlink ref="B43" location="'23'!A1" display="Quadro 23. Infrações" xr:uid="{52E77EDD-212A-4C79-978E-4A8F7DCD195D}"/>
    <hyperlink ref="B25" location="'11 e 12'!A1" display="Quadro 11. Sinistralidade no Continente por localização" xr:uid="{17EEC7FA-7966-44D1-A896-EC7652D73619}"/>
    <hyperlink ref="B27" location="'13 e 14'!A1" display="Quadro 13. Sinistralidade no Continente por tipo de via" xr:uid="{D4419E03-92E4-4E2A-A84B-0D4F6DE3EE00}"/>
    <hyperlink ref="B29" location="'15'!A1" display="Quadro 15. Sinistralidade no Continente por distrito" xr:uid="{2EEF42B9-B960-45CF-9D3D-B859E1139879}"/>
    <hyperlink ref="B30" location="'16 e 17'!A1" display="Quadro 16. Sinistralidade no Continente por categoria de utilizador" xr:uid="{107DF94A-AA8D-45BB-93CB-003F149904A7}"/>
    <hyperlink ref="B32" location="'18'!A1" display="Quadro 18. Sinistralidade no Continente por categoria de veículo" xr:uid="{D6DE2D9F-8EBC-4049-B493-F27DEA11D7B0}"/>
    <hyperlink ref="B33" location="'19 e 20'!A1" display="Quadro 19. Sinistralidade no Continente por categoria de veículo e peões" xr:uid="{E0C4D6BA-4C55-4101-A307-D2E3CC3C8A69}"/>
    <hyperlink ref="B20" location="'6'!A1" display="Quadro 6. Sinistralidade no Continente por dia da semana" xr:uid="{5F758B1E-E9B8-4A3D-AE83-CBA3FFB5B9A9}"/>
    <hyperlink ref="B21" location="'7'!A1" display="Quadro 7. Sinistralidade no Continente por período horário" xr:uid="{0D38E8B2-0E42-4790-B514-FDEA791ED0A8}"/>
    <hyperlink ref="B42" location="'22'!A1" display="Quadro 22. Condutores e veículos fiscalizados" xr:uid="{51CC3DEA-BF6F-4800-A0CF-C569EA770E37}"/>
    <hyperlink ref="B45" location="'25'!A1" display="Quadro 25. Infrações por excesso de velocidade" xr:uid="{46FF14C0-97E7-414C-A310-515D1EB19A0C}"/>
    <hyperlink ref="B46" location="'26'!A1" display="Quadro 26. Infrações por influência de álcool" xr:uid="{58D4CBAE-72BD-488C-87C4-9CA441DEF0EE}"/>
    <hyperlink ref="B47" location="'27'!A1" display="Quadro 27. Detenções" xr:uid="{A004FAF7-723B-43CD-90BA-1CE93D65B6A3}"/>
    <hyperlink ref="B51" location="'28'!A1" display="Quadro 28. Distribuição de condutores com perda de pontos pelo n.º de pontos disponíveis" xr:uid="{792D6882-B96E-41F0-A968-6D3A246985DE}"/>
    <hyperlink ref="B17" location="'3'!A1" display="'3'!A1" xr:uid="{9EFFA62C-8BF1-47A1-A59D-BA73545CE65A}"/>
    <hyperlink ref="B19" location="'4 e 5'!A1" display="Quadro 5. Sinistralidade no Continente por mês, taxas de variação" xr:uid="{D37473AC-981E-4CBF-BA68-533F8AF28494}"/>
    <hyperlink ref="B24" location="'9 e 10'!A11" display="Quadro 10. Sinistralidade no Continente por natureza, taxas de variação" xr:uid="{AC393800-1116-4E9B-B29A-9668051C28F3}"/>
    <hyperlink ref="B26" location="'11 e 12'!A1" display="Quadro 12. Sinistralidade no Continente por localização, taxas de variação" xr:uid="{4FB07542-6A5C-46A0-BC60-120237B2AF5C}"/>
    <hyperlink ref="B34" location="'19 e 20'!A1" display="Quadro 20. Sinistralidade no Continente por categoria de veículo e peões, taxas de variação" xr:uid="{FF621DCF-8945-45DD-BF5D-B60EA4F68141}"/>
    <hyperlink ref="B28" location="'13 e 14'!A1" display="Quadro 14. Sinistralidade no continente por tipo de via, taxas de variação" xr:uid="{440F005F-FB7E-4DF9-A4E8-9ED624D67231}"/>
    <hyperlink ref="B31" location="'16 e 17'!A1" display="Quadro 17. Sinistralidade no continente por categoria de utilizador, taxas de variação" xr:uid="{46656938-178B-4C1F-82F2-BEE61873A8DF}"/>
    <hyperlink ref="B35" location="'21'!A1" display="Quadro 21. Vítimas mortais por entidade gestora de via (EGV)" xr:uid="{8BC5876E-30C7-4F8B-90A6-71C6193271A5}"/>
  </hyperlinks>
  <pageMargins left="0.25" right="0.25" top="0.75" bottom="0.75" header="0.3" footer="0.3"/>
  <pageSetup paperSize="9" scale="93" orientation="portrait" horizontalDpi="300" verticalDpi="300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627F-FCCC-4969-A142-5384F687DBAE}">
  <sheetPr>
    <pageSetUpPr fitToPage="1"/>
  </sheetPr>
  <dimension ref="A1:AA48"/>
  <sheetViews>
    <sheetView showGridLines="0" zoomScaleNormal="100" workbookViewId="0">
      <selection activeCell="C21" sqref="C21"/>
    </sheetView>
  </sheetViews>
  <sheetFormatPr defaultColWidth="9.140625" defaultRowHeight="12" x14ac:dyDescent="0.2"/>
  <cols>
    <col min="1" max="1" width="18.7109375" style="3" customWidth="1"/>
    <col min="2" max="16" width="7.85546875" style="3" customWidth="1"/>
    <col min="17" max="17" width="3" style="3" customWidth="1"/>
    <col min="18" max="16384" width="9.140625" style="3"/>
  </cols>
  <sheetData>
    <row r="1" spans="1:27" ht="6" customHeight="1" x14ac:dyDescent="0.2"/>
    <row r="2" spans="1:27" ht="18.95" customHeight="1" x14ac:dyDescent="0.25">
      <c r="A2" s="13" t="s">
        <v>198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34" t="str">
        <f>+'1'!A4</f>
        <v>Janeiro-março</v>
      </c>
      <c r="B4" s="230" t="s">
        <v>6</v>
      </c>
      <c r="C4" s="230"/>
      <c r="D4" s="231"/>
      <c r="E4" s="230" t="s">
        <v>31</v>
      </c>
      <c r="F4" s="230"/>
      <c r="G4" s="230"/>
      <c r="H4" s="229" t="s">
        <v>18</v>
      </c>
      <c r="I4" s="230"/>
      <c r="J4" s="231"/>
      <c r="K4" s="230" t="s">
        <v>20</v>
      </c>
      <c r="L4" s="230"/>
      <c r="M4" s="230"/>
      <c r="N4" s="229" t="s">
        <v>24</v>
      </c>
      <c r="O4" s="230"/>
      <c r="P4" s="230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34"/>
      <c r="B5" s="52">
        <v>2019</v>
      </c>
      <c r="C5" s="52">
        <v>2024</v>
      </c>
      <c r="D5" s="52">
        <v>2025</v>
      </c>
      <c r="E5" s="89">
        <v>2019</v>
      </c>
      <c r="F5" s="89">
        <v>2024</v>
      </c>
      <c r="G5" s="89">
        <v>2025</v>
      </c>
      <c r="H5" s="89">
        <v>2019</v>
      </c>
      <c r="I5" s="89">
        <v>2024</v>
      </c>
      <c r="J5" s="89">
        <v>2025</v>
      </c>
      <c r="K5" s="89">
        <v>2019</v>
      </c>
      <c r="L5" s="89">
        <v>2024</v>
      </c>
      <c r="M5" s="89">
        <v>2025</v>
      </c>
      <c r="N5" s="89">
        <v>2019</v>
      </c>
      <c r="O5" s="89">
        <v>2024</v>
      </c>
      <c r="P5" s="89">
        <v>2025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thickBot="1" x14ac:dyDescent="0.25">
      <c r="A6" s="24" t="s">
        <v>65</v>
      </c>
      <c r="B6" s="140">
        <v>1448</v>
      </c>
      <c r="C6" s="141">
        <v>1298</v>
      </c>
      <c r="D6" s="142">
        <v>1205</v>
      </c>
      <c r="E6" s="143">
        <v>22</v>
      </c>
      <c r="F6" s="143">
        <v>16</v>
      </c>
      <c r="G6" s="143">
        <v>9</v>
      </c>
      <c r="H6" s="107">
        <v>141</v>
      </c>
      <c r="I6" s="143">
        <v>111</v>
      </c>
      <c r="J6" s="144">
        <v>82</v>
      </c>
      <c r="K6" s="143">
        <v>1405</v>
      </c>
      <c r="L6" s="143">
        <v>1261</v>
      </c>
      <c r="M6" s="143">
        <v>1195</v>
      </c>
      <c r="N6" s="145">
        <v>1.5193370165745856</v>
      </c>
      <c r="O6" s="146">
        <v>1.2326656394453006</v>
      </c>
      <c r="P6" s="146">
        <v>0.74688796680497926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thickTop="1" thickBot="1" x14ac:dyDescent="0.25">
      <c r="A7" s="24" t="s">
        <v>66</v>
      </c>
      <c r="B7" s="107">
        <v>4484</v>
      </c>
      <c r="C7" s="143">
        <v>4264</v>
      </c>
      <c r="D7" s="144">
        <v>4395</v>
      </c>
      <c r="E7" s="143">
        <v>49</v>
      </c>
      <c r="F7" s="143">
        <v>45</v>
      </c>
      <c r="G7" s="143">
        <v>46</v>
      </c>
      <c r="H7" s="107">
        <v>215</v>
      </c>
      <c r="I7" s="143">
        <v>257</v>
      </c>
      <c r="J7" s="144">
        <v>253</v>
      </c>
      <c r="K7" s="143">
        <v>5940</v>
      </c>
      <c r="L7" s="143">
        <v>5464</v>
      </c>
      <c r="M7" s="143">
        <v>5506</v>
      </c>
      <c r="N7" s="147">
        <v>1.0927743086529884</v>
      </c>
      <c r="O7" s="148">
        <v>1.0553470919324577</v>
      </c>
      <c r="P7" s="148">
        <v>1.0466439135381116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thickTop="1" thickBot="1" x14ac:dyDescent="0.25">
      <c r="A8" s="24" t="s">
        <v>67</v>
      </c>
      <c r="B8" s="107">
        <v>2489</v>
      </c>
      <c r="C8" s="143">
        <v>2724</v>
      </c>
      <c r="D8" s="144">
        <v>2670</v>
      </c>
      <c r="E8" s="143">
        <v>49</v>
      </c>
      <c r="F8" s="143">
        <v>44</v>
      </c>
      <c r="G8" s="143">
        <v>35</v>
      </c>
      <c r="H8" s="107">
        <v>177</v>
      </c>
      <c r="I8" s="143">
        <v>188</v>
      </c>
      <c r="J8" s="144">
        <v>196</v>
      </c>
      <c r="K8" s="143">
        <v>2716</v>
      </c>
      <c r="L8" s="143">
        <v>2939</v>
      </c>
      <c r="M8" s="143">
        <v>2940</v>
      </c>
      <c r="N8" s="147">
        <v>1.9686621132985134</v>
      </c>
      <c r="O8" s="148">
        <v>1.6152716593245229</v>
      </c>
      <c r="P8" s="148">
        <v>1.3108614232209739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thickTop="1" thickBot="1" x14ac:dyDescent="0.25">
      <c r="A9" s="11" t="s">
        <v>35</v>
      </c>
      <c r="B9" s="133">
        <f>SUM(B6:B8)</f>
        <v>8421</v>
      </c>
      <c r="C9" s="134">
        <f t="shared" ref="C9:M9" si="0">SUM(C6:C8)</f>
        <v>8286</v>
      </c>
      <c r="D9" s="149">
        <f t="shared" si="0"/>
        <v>8270</v>
      </c>
      <c r="E9" s="134">
        <f t="shared" si="0"/>
        <v>120</v>
      </c>
      <c r="F9" s="134">
        <f t="shared" si="0"/>
        <v>105</v>
      </c>
      <c r="G9" s="134">
        <f t="shared" si="0"/>
        <v>90</v>
      </c>
      <c r="H9" s="133">
        <f t="shared" si="0"/>
        <v>533</v>
      </c>
      <c r="I9" s="134">
        <f t="shared" si="0"/>
        <v>556</v>
      </c>
      <c r="J9" s="149">
        <f t="shared" si="0"/>
        <v>531</v>
      </c>
      <c r="K9" s="134">
        <f t="shared" si="0"/>
        <v>10061</v>
      </c>
      <c r="L9" s="134">
        <f t="shared" si="0"/>
        <v>9664</v>
      </c>
      <c r="M9" s="134">
        <f t="shared" si="0"/>
        <v>9641</v>
      </c>
      <c r="N9" s="150">
        <f>E9/B9*100</f>
        <v>1.4250089063056643</v>
      </c>
      <c r="O9" s="151">
        <f>F9/C9*100</f>
        <v>1.2671976828385227</v>
      </c>
      <c r="P9" s="151">
        <f>G9/D9*100</f>
        <v>1.0882708585247884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5">
      <c r="A11" s="13" t="s">
        <v>199</v>
      </c>
      <c r="B11" s="2"/>
      <c r="C11" s="2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thickBot="1" x14ac:dyDescent="0.25">
      <c r="A12" s="2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234" t="str">
        <f>+'1'!A4</f>
        <v>Janeiro-março</v>
      </c>
      <c r="B13" s="229" t="s">
        <v>6</v>
      </c>
      <c r="C13" s="230"/>
      <c r="D13" s="231"/>
      <c r="E13" s="230" t="s">
        <v>31</v>
      </c>
      <c r="F13" s="230"/>
      <c r="G13" s="230"/>
      <c r="H13" s="229" t="s">
        <v>18</v>
      </c>
      <c r="I13" s="230"/>
      <c r="J13" s="231"/>
      <c r="K13" s="230" t="s">
        <v>20</v>
      </c>
      <c r="L13" s="230"/>
      <c r="M13" s="230"/>
      <c r="N13" s="229" t="s">
        <v>24</v>
      </c>
      <c r="O13" s="230"/>
      <c r="P13" s="230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234"/>
      <c r="B14" s="243" t="s">
        <v>146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5"/>
      <c r="B15" s="32" t="s">
        <v>183</v>
      </c>
      <c r="C15" s="32" t="s">
        <v>184</v>
      </c>
      <c r="D15" s="32"/>
      <c r="E15" s="32" t="s">
        <v>183</v>
      </c>
      <c r="F15" s="32" t="s">
        <v>184</v>
      </c>
      <c r="G15" s="33"/>
      <c r="H15" s="32" t="s">
        <v>183</v>
      </c>
      <c r="I15" s="32" t="s">
        <v>184</v>
      </c>
      <c r="J15" s="33"/>
      <c r="K15" s="32" t="s">
        <v>183</v>
      </c>
      <c r="L15" s="32" t="s">
        <v>184</v>
      </c>
      <c r="M15" s="55"/>
      <c r="N15" s="32" t="s">
        <v>183</v>
      </c>
      <c r="O15" s="32" t="s">
        <v>184</v>
      </c>
      <c r="P15" s="3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24" t="s">
        <v>65</v>
      </c>
      <c r="B16" s="119">
        <f>(D6/B6)-1</f>
        <v>-0.16781767955801108</v>
      </c>
      <c r="C16" s="120">
        <f>(D6/C6)-1</f>
        <v>-7.164869029275811E-2</v>
      </c>
      <c r="D16" s="152"/>
      <c r="E16" s="123">
        <f>(G6/E6)-1</f>
        <v>-0.59090909090909083</v>
      </c>
      <c r="F16" s="123">
        <f>(G6/F6)-1</f>
        <v>-0.4375</v>
      </c>
      <c r="G16" s="121"/>
      <c r="H16" s="122">
        <f>(J6/H6)-1</f>
        <v>-0.41843971631205679</v>
      </c>
      <c r="I16" s="123">
        <f>(J6/I6)-1</f>
        <v>-0.26126126126126126</v>
      </c>
      <c r="J16" s="124"/>
      <c r="K16" s="123">
        <f>(M6/K6)-1</f>
        <v>-0.14946619217081847</v>
      </c>
      <c r="L16" s="123">
        <f>(M6/L6)-1</f>
        <v>-5.2339413164155468E-2</v>
      </c>
      <c r="M16" s="121"/>
      <c r="N16" s="122">
        <f>(P6/N6)-1</f>
        <v>-0.50841192003017732</v>
      </c>
      <c r="O16" s="123">
        <f>(P6/O6)-1</f>
        <v>-0.39408713692946062</v>
      </c>
      <c r="P16" s="2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">
      <c r="A17" s="24" t="s">
        <v>66</v>
      </c>
      <c r="B17" s="122">
        <f t="shared" ref="B17:B18" si="1">(D7/B7)-1</f>
        <v>-1.9848349687778821E-2</v>
      </c>
      <c r="C17" s="123">
        <f t="shared" ref="C17:C19" si="2">(D7/C7)-1</f>
        <v>3.0722326454033722E-2</v>
      </c>
      <c r="D17" s="124"/>
      <c r="E17" s="123">
        <f t="shared" ref="E17:E18" si="3">(G7/E7)-1</f>
        <v>-6.1224489795918324E-2</v>
      </c>
      <c r="F17" s="123">
        <f t="shared" ref="F17:F19" si="4">(G7/F7)-1</f>
        <v>2.2222222222222143E-2</v>
      </c>
      <c r="G17" s="121"/>
      <c r="H17" s="122">
        <f t="shared" ref="H17:H18" si="5">(J7/H7)-1</f>
        <v>0.17674418604651154</v>
      </c>
      <c r="I17" s="123">
        <f t="shared" ref="I17:I19" si="6">(J7/I7)-1</f>
        <v>-1.5564202334630295E-2</v>
      </c>
      <c r="J17" s="124"/>
      <c r="K17" s="123">
        <f t="shared" ref="K17:K18" si="7">(M7/K7)-1</f>
        <v>-7.3063973063973053E-2</v>
      </c>
      <c r="L17" s="123">
        <f t="shared" ref="L17:L19" si="8">(M7/L7)-1</f>
        <v>7.6866764275256294E-3</v>
      </c>
      <c r="M17" s="121"/>
      <c r="N17" s="122">
        <f t="shared" ref="N17:N19" si="9">(P7/N7)-1</f>
        <v>-4.2214018713287227E-2</v>
      </c>
      <c r="O17" s="123">
        <f t="shared" ref="O17:O19" si="10">(P7/O7)-1</f>
        <v>-8.2467450385537155E-3</v>
      </c>
      <c r="P17" s="2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24" t="s">
        <v>67</v>
      </c>
      <c r="B18" s="122">
        <f t="shared" si="1"/>
        <v>7.2719967858577705E-2</v>
      </c>
      <c r="C18" s="123">
        <f t="shared" si="2"/>
        <v>-1.982378854625555E-2</v>
      </c>
      <c r="D18" s="124"/>
      <c r="E18" s="123">
        <f t="shared" si="3"/>
        <v>-0.2857142857142857</v>
      </c>
      <c r="F18" s="123">
        <f t="shared" si="4"/>
        <v>-0.20454545454545459</v>
      </c>
      <c r="G18" s="121"/>
      <c r="H18" s="122">
        <f t="shared" si="5"/>
        <v>0.10734463276836159</v>
      </c>
      <c r="I18" s="123">
        <f t="shared" si="6"/>
        <v>4.2553191489361764E-2</v>
      </c>
      <c r="J18" s="124"/>
      <c r="K18" s="123">
        <f t="shared" si="7"/>
        <v>8.247422680412364E-2</v>
      </c>
      <c r="L18" s="123">
        <f t="shared" si="8"/>
        <v>3.4025178632179909E-4</v>
      </c>
      <c r="M18" s="121"/>
      <c r="N18" s="122">
        <f t="shared" si="9"/>
        <v>-0.33413590155163186</v>
      </c>
      <c r="O18" s="123">
        <f t="shared" si="10"/>
        <v>-0.18845760980592441</v>
      </c>
      <c r="P18" s="2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thickBot="1" x14ac:dyDescent="0.25">
      <c r="A19" s="11" t="s">
        <v>35</v>
      </c>
      <c r="B19" s="125">
        <f>(D9/B9)-1</f>
        <v>-1.793136207101298E-2</v>
      </c>
      <c r="C19" s="126">
        <f t="shared" si="2"/>
        <v>-1.9309678976586753E-3</v>
      </c>
      <c r="D19" s="129"/>
      <c r="E19" s="126">
        <f>(G9/E9)-1</f>
        <v>-0.25</v>
      </c>
      <c r="F19" s="126">
        <f t="shared" si="4"/>
        <v>-0.1428571428571429</v>
      </c>
      <c r="G19" s="127"/>
      <c r="H19" s="125">
        <f>(J9/H9)-1</f>
        <v>-3.7523452157598447E-3</v>
      </c>
      <c r="I19" s="126">
        <f t="shared" si="6"/>
        <v>-4.4964028776978471E-2</v>
      </c>
      <c r="J19" s="129"/>
      <c r="K19" s="126">
        <f>(M9/K9)-1</f>
        <v>-4.1745353344597946E-2</v>
      </c>
      <c r="L19" s="126">
        <f t="shared" si="8"/>
        <v>-2.3799668874172619E-3</v>
      </c>
      <c r="M19" s="127"/>
      <c r="N19" s="125">
        <f t="shared" si="9"/>
        <v>-0.23630592503022962</v>
      </c>
      <c r="O19" s="126">
        <f t="shared" si="10"/>
        <v>-0.14119882535843831</v>
      </c>
      <c r="P19" s="5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37" spans="7:9" x14ac:dyDescent="0.2">
      <c r="G37" s="1"/>
    </row>
    <row r="48" spans="7:9" x14ac:dyDescent="0.2">
      <c r="I48" s="1"/>
    </row>
  </sheetData>
  <mergeCells count="13">
    <mergeCell ref="N4:P4"/>
    <mergeCell ref="A4:A5"/>
    <mergeCell ref="B4:D4"/>
    <mergeCell ref="E4:G4"/>
    <mergeCell ref="H4:J4"/>
    <mergeCell ref="K4:M4"/>
    <mergeCell ref="A13:A14"/>
    <mergeCell ref="N13:P13"/>
    <mergeCell ref="B14:P14"/>
    <mergeCell ref="B13:D13"/>
    <mergeCell ref="E13:G13"/>
    <mergeCell ref="H13:J13"/>
    <mergeCell ref="K13:M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verticalDpi="0" r:id="rId1"/>
  <ignoredErrors>
    <ignoredError sqref="B9 C9:M9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6C14-E1D1-4233-95DD-5C93E7AEF2DC}">
  <sheetPr>
    <pageSetUpPr fitToPage="1"/>
  </sheetPr>
  <dimension ref="A1:AA48"/>
  <sheetViews>
    <sheetView showGridLines="0" zoomScaleNormal="100" workbookViewId="0">
      <selection activeCell="G2" sqref="G2"/>
    </sheetView>
  </sheetViews>
  <sheetFormatPr defaultColWidth="9.140625" defaultRowHeight="12" x14ac:dyDescent="0.2"/>
  <cols>
    <col min="1" max="1" width="22.140625" style="3" customWidth="1"/>
    <col min="2" max="16" width="7.85546875" style="3" customWidth="1"/>
    <col min="17" max="17" width="2.42578125" style="3" customWidth="1"/>
    <col min="18" max="16384" width="9.140625" style="3"/>
  </cols>
  <sheetData>
    <row r="1" spans="1:27" ht="5.25" customHeight="1" x14ac:dyDescent="0.2"/>
    <row r="2" spans="1:27" ht="18.95" customHeight="1" x14ac:dyDescent="0.25">
      <c r="A2" s="13" t="s">
        <v>200</v>
      </c>
      <c r="B2" s="14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34" t="str">
        <f>+'1'!A4</f>
        <v>Janeiro-março</v>
      </c>
      <c r="B4" s="230" t="s">
        <v>6</v>
      </c>
      <c r="C4" s="230"/>
      <c r="D4" s="231"/>
      <c r="E4" s="230" t="s">
        <v>31</v>
      </c>
      <c r="F4" s="230"/>
      <c r="G4" s="230"/>
      <c r="H4" s="229" t="s">
        <v>18</v>
      </c>
      <c r="I4" s="230"/>
      <c r="J4" s="231"/>
      <c r="K4" s="230" t="s">
        <v>20</v>
      </c>
      <c r="L4" s="230"/>
      <c r="M4" s="230"/>
      <c r="N4" s="229" t="s">
        <v>24</v>
      </c>
      <c r="O4" s="230"/>
      <c r="P4" s="230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34"/>
      <c r="B5" s="89">
        <v>2019</v>
      </c>
      <c r="C5" s="89">
        <v>2024</v>
      </c>
      <c r="D5" s="89">
        <v>2025</v>
      </c>
      <c r="E5" s="89">
        <v>2019</v>
      </c>
      <c r="F5" s="89">
        <v>2024</v>
      </c>
      <c r="G5" s="89">
        <v>2025</v>
      </c>
      <c r="H5" s="89">
        <v>2019</v>
      </c>
      <c r="I5" s="89">
        <v>2024</v>
      </c>
      <c r="J5" s="89">
        <v>2025</v>
      </c>
      <c r="K5" s="89">
        <v>2019</v>
      </c>
      <c r="L5" s="89">
        <v>2024</v>
      </c>
      <c r="M5" s="89">
        <v>2025</v>
      </c>
      <c r="N5" s="89">
        <v>2019</v>
      </c>
      <c r="O5" s="89">
        <v>2024</v>
      </c>
      <c r="P5" s="89">
        <v>2025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thickBot="1" x14ac:dyDescent="0.25">
      <c r="A6" s="24" t="s">
        <v>68</v>
      </c>
      <c r="B6" s="153">
        <v>6816</v>
      </c>
      <c r="C6" s="94">
        <v>6547</v>
      </c>
      <c r="D6" s="154">
        <v>6587</v>
      </c>
      <c r="E6" s="153">
        <v>56</v>
      </c>
      <c r="F6" s="94">
        <v>53</v>
      </c>
      <c r="G6" s="94">
        <v>54</v>
      </c>
      <c r="H6" s="137">
        <v>349</v>
      </c>
      <c r="I6" s="138">
        <v>404</v>
      </c>
      <c r="J6" s="155">
        <v>354</v>
      </c>
      <c r="K6" s="94">
        <v>8004</v>
      </c>
      <c r="L6" s="94">
        <v>7444</v>
      </c>
      <c r="M6" s="155">
        <v>7483</v>
      </c>
      <c r="N6" s="146">
        <v>0.82159624413145549</v>
      </c>
      <c r="O6" s="146">
        <v>0.80953108293875065</v>
      </c>
      <c r="P6" s="146">
        <v>0.81979656899954456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thickTop="1" thickBot="1" x14ac:dyDescent="0.25">
      <c r="A7" s="24" t="s">
        <v>69</v>
      </c>
      <c r="B7" s="153">
        <v>1605</v>
      </c>
      <c r="C7" s="94">
        <v>1739</v>
      </c>
      <c r="D7" s="154">
        <v>1683</v>
      </c>
      <c r="E7" s="153">
        <v>64</v>
      </c>
      <c r="F7" s="94">
        <v>52</v>
      </c>
      <c r="G7" s="94">
        <v>36</v>
      </c>
      <c r="H7" s="93">
        <v>184</v>
      </c>
      <c r="I7" s="94">
        <v>152</v>
      </c>
      <c r="J7" s="154">
        <v>177</v>
      </c>
      <c r="K7" s="94">
        <v>2057</v>
      </c>
      <c r="L7" s="94">
        <v>2220</v>
      </c>
      <c r="M7" s="154">
        <v>2158</v>
      </c>
      <c r="N7" s="147">
        <v>3.9875389408099688</v>
      </c>
      <c r="O7" s="148">
        <v>2.9902242668200114</v>
      </c>
      <c r="P7" s="148">
        <v>2.1390374331550799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thickTop="1" thickBot="1" x14ac:dyDescent="0.25">
      <c r="A8" s="11" t="s">
        <v>35</v>
      </c>
      <c r="B8" s="133">
        <f>SUM(B6:B7)</f>
        <v>8421</v>
      </c>
      <c r="C8" s="134">
        <f t="shared" ref="C8:G8" si="0">SUM(C6:C7)</f>
        <v>8286</v>
      </c>
      <c r="D8" s="149">
        <f t="shared" si="0"/>
        <v>8270</v>
      </c>
      <c r="E8" s="134">
        <f t="shared" si="0"/>
        <v>120</v>
      </c>
      <c r="F8" s="134">
        <f t="shared" si="0"/>
        <v>105</v>
      </c>
      <c r="G8" s="134">
        <f t="shared" si="0"/>
        <v>90</v>
      </c>
      <c r="H8" s="133">
        <f t="shared" ref="H8" si="1">SUM(H6:H7)</f>
        <v>533</v>
      </c>
      <c r="I8" s="134">
        <f t="shared" ref="I8" si="2">SUM(I6:I7)</f>
        <v>556</v>
      </c>
      <c r="J8" s="149">
        <f t="shared" ref="J8" si="3">SUM(J6:J7)</f>
        <v>531</v>
      </c>
      <c r="K8" s="134">
        <f t="shared" ref="K8" si="4">SUM(K6:K7)</f>
        <v>10061</v>
      </c>
      <c r="L8" s="134">
        <f t="shared" ref="L8" si="5">SUM(L6:L7)</f>
        <v>9664</v>
      </c>
      <c r="M8" s="149">
        <f t="shared" ref="M8" si="6">SUM(M6:M7)</f>
        <v>9641</v>
      </c>
      <c r="N8" s="151">
        <f t="shared" ref="N8:P8" si="7">E8/B8*100</f>
        <v>1.4250089063056643</v>
      </c>
      <c r="O8" s="151">
        <f t="shared" si="7"/>
        <v>1.2671976828385227</v>
      </c>
      <c r="P8" s="151">
        <f t="shared" si="7"/>
        <v>1.0882708585247884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5">
      <c r="A10" s="13" t="s">
        <v>201</v>
      </c>
      <c r="B10" s="2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thickBot="1" x14ac:dyDescent="0.25">
      <c r="A11" s="2"/>
      <c r="B11" s="2"/>
      <c r="C11" s="2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234" t="str">
        <f>+'1'!A4</f>
        <v>Janeiro-março</v>
      </c>
      <c r="B12" s="229" t="s">
        <v>6</v>
      </c>
      <c r="C12" s="230"/>
      <c r="D12" s="231"/>
      <c r="E12" s="230" t="s">
        <v>31</v>
      </c>
      <c r="F12" s="230"/>
      <c r="G12" s="230"/>
      <c r="H12" s="229" t="s">
        <v>18</v>
      </c>
      <c r="I12" s="230"/>
      <c r="J12" s="231"/>
      <c r="K12" s="230" t="s">
        <v>20</v>
      </c>
      <c r="L12" s="230"/>
      <c r="M12" s="230"/>
      <c r="N12" s="229" t="s">
        <v>24</v>
      </c>
      <c r="O12" s="230"/>
      <c r="P12" s="230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234"/>
      <c r="B13" s="243" t="s">
        <v>146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5"/>
      <c r="B14" s="32" t="s">
        <v>183</v>
      </c>
      <c r="C14" s="32" t="s">
        <v>184</v>
      </c>
      <c r="D14" s="32"/>
      <c r="E14" s="32" t="s">
        <v>183</v>
      </c>
      <c r="F14" s="32" t="s">
        <v>184</v>
      </c>
      <c r="G14" s="33"/>
      <c r="H14" s="32" t="s">
        <v>183</v>
      </c>
      <c r="I14" s="32" t="s">
        <v>184</v>
      </c>
      <c r="J14" s="33"/>
      <c r="K14" s="32" t="s">
        <v>183</v>
      </c>
      <c r="L14" s="32" t="s">
        <v>184</v>
      </c>
      <c r="M14" s="55"/>
      <c r="N14" s="32" t="s">
        <v>183</v>
      </c>
      <c r="O14" s="32" t="s">
        <v>184</v>
      </c>
      <c r="P14" s="3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24" t="s">
        <v>68</v>
      </c>
      <c r="B15" s="119">
        <f>(D6/B6)-1</f>
        <v>-3.3597417840375621E-2</v>
      </c>
      <c r="C15" s="120">
        <f>(D6/C6)-1</f>
        <v>6.1096685504811177E-3</v>
      </c>
      <c r="D15" s="152"/>
      <c r="E15" s="123">
        <f>(G6/E6)-1</f>
        <v>-3.5714285714285698E-2</v>
      </c>
      <c r="F15" s="123">
        <f>(G6/F6)-1</f>
        <v>1.8867924528301883E-2</v>
      </c>
      <c r="G15" s="121"/>
      <c r="H15" s="119">
        <f>(J6/H6)-1</f>
        <v>1.4326647564469885E-2</v>
      </c>
      <c r="I15" s="120">
        <f>(J6/I6)-1</f>
        <v>-0.12376237623762376</v>
      </c>
      <c r="J15" s="152"/>
      <c r="K15" s="119">
        <f>(M6/K6)-1</f>
        <v>-6.5092453773113457E-2</v>
      </c>
      <c r="L15" s="120">
        <f>(M6/L6)-1</f>
        <v>5.2391187533584738E-3</v>
      </c>
      <c r="M15" s="152"/>
      <c r="N15" s="123">
        <f>(P6/N6)-1</f>
        <v>-2.1904617319830066E-3</v>
      </c>
      <c r="O15" s="123">
        <f>(P6/O6)-1</f>
        <v>1.268078061132405E-2</v>
      </c>
      <c r="P15" s="2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24" t="s">
        <v>69</v>
      </c>
      <c r="B16" s="122">
        <f t="shared" ref="B16:B17" si="8">(D7/B7)-1</f>
        <v>4.8598130841121412E-2</v>
      </c>
      <c r="C16" s="123">
        <f t="shared" ref="C16:C17" si="9">(D7/C7)-1</f>
        <v>-3.2202415181138533E-2</v>
      </c>
      <c r="D16" s="124"/>
      <c r="E16" s="123">
        <f t="shared" ref="E16:E17" si="10">(G7/E7)-1</f>
        <v>-0.4375</v>
      </c>
      <c r="F16" s="123">
        <f t="shared" ref="F16:F17" si="11">(G7/F7)-1</f>
        <v>-0.30769230769230771</v>
      </c>
      <c r="G16" s="121"/>
      <c r="H16" s="122">
        <f t="shared" ref="H16:H17" si="12">(J7/H7)-1</f>
        <v>-3.8043478260869512E-2</v>
      </c>
      <c r="I16" s="123">
        <f t="shared" ref="I16:I17" si="13">(J7/I7)-1</f>
        <v>0.16447368421052633</v>
      </c>
      <c r="J16" s="124"/>
      <c r="K16" s="122">
        <f t="shared" ref="K16:K17" si="14">(M7/K7)-1</f>
        <v>4.9100631988332477E-2</v>
      </c>
      <c r="L16" s="123">
        <f t="shared" ref="L16:L17" si="15">(M7/L7)-1</f>
        <v>-2.7927927927927976E-2</v>
      </c>
      <c r="M16" s="124"/>
      <c r="N16" s="123">
        <f t="shared" ref="N16:N17" si="16">(P7/N7)-1</f>
        <v>-0.46356951871657759</v>
      </c>
      <c r="O16" s="123">
        <f t="shared" ref="O16:O17" si="17">(P7/O7)-1</f>
        <v>-0.28465651995063768</v>
      </c>
      <c r="P16" s="2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thickBot="1" x14ac:dyDescent="0.25">
      <c r="A17" s="11" t="s">
        <v>35</v>
      </c>
      <c r="B17" s="125">
        <f t="shared" si="8"/>
        <v>-1.793136207101298E-2</v>
      </c>
      <c r="C17" s="126">
        <f t="shared" si="9"/>
        <v>-1.9309678976586753E-3</v>
      </c>
      <c r="D17" s="129"/>
      <c r="E17" s="126">
        <f t="shared" si="10"/>
        <v>-0.25</v>
      </c>
      <c r="F17" s="126">
        <f t="shared" si="11"/>
        <v>-0.1428571428571429</v>
      </c>
      <c r="G17" s="127"/>
      <c r="H17" s="125">
        <f t="shared" si="12"/>
        <v>-3.7523452157598447E-3</v>
      </c>
      <c r="I17" s="126">
        <f t="shared" si="13"/>
        <v>-4.4964028776978471E-2</v>
      </c>
      <c r="J17" s="129"/>
      <c r="K17" s="125">
        <f t="shared" si="14"/>
        <v>-4.1745353344597946E-2</v>
      </c>
      <c r="L17" s="126">
        <f t="shared" si="15"/>
        <v>-2.3799668874172619E-3</v>
      </c>
      <c r="M17" s="129"/>
      <c r="N17" s="126">
        <f t="shared" si="16"/>
        <v>-0.23630592503022962</v>
      </c>
      <c r="O17" s="126">
        <f t="shared" si="17"/>
        <v>-0.14119882535843831</v>
      </c>
      <c r="P17" s="5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7" spans="1:27" x14ac:dyDescent="0.2">
      <c r="G37" s="1"/>
    </row>
    <row r="48" spans="1:27" x14ac:dyDescent="0.2">
      <c r="I48" s="1"/>
    </row>
  </sheetData>
  <mergeCells count="13">
    <mergeCell ref="N4:P4"/>
    <mergeCell ref="A4:A5"/>
    <mergeCell ref="B4:D4"/>
    <mergeCell ref="E4:G4"/>
    <mergeCell ref="H4:J4"/>
    <mergeCell ref="K4:M4"/>
    <mergeCell ref="A12:A13"/>
    <mergeCell ref="N12:P12"/>
    <mergeCell ref="B13:P13"/>
    <mergeCell ref="B12:D12"/>
    <mergeCell ref="E12:G12"/>
    <mergeCell ref="H12:J12"/>
    <mergeCell ref="K12:M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verticalDpi="0" r:id="rId1"/>
  <ignoredErrors>
    <ignoredError sqref="B8:M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17EA-C0BD-44F7-949F-6BC5A0E11F4F}">
  <sheetPr>
    <pageSetUpPr fitToPage="1"/>
  </sheetPr>
  <dimension ref="A1:AA48"/>
  <sheetViews>
    <sheetView showGridLines="0" zoomScaleNormal="100" workbookViewId="0">
      <selection activeCell="R28" sqref="R28"/>
    </sheetView>
  </sheetViews>
  <sheetFormatPr defaultColWidth="9.140625" defaultRowHeight="12" x14ac:dyDescent="0.25"/>
  <cols>
    <col min="1" max="1" width="18.7109375" style="45" customWidth="1"/>
    <col min="2" max="16" width="7.85546875" style="45" customWidth="1"/>
    <col min="17" max="17" width="3.140625" style="45" customWidth="1"/>
    <col min="18" max="16384" width="9.140625" style="45"/>
  </cols>
  <sheetData>
    <row r="1" spans="1:27" ht="7.5" customHeight="1" x14ac:dyDescent="0.25"/>
    <row r="2" spans="1:27" ht="18.95" customHeight="1" x14ac:dyDescent="0.25">
      <c r="A2" s="46" t="s">
        <v>206</v>
      </c>
      <c r="B2" s="47"/>
      <c r="C2" s="48"/>
      <c r="D2" s="48"/>
      <c r="E2" s="4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.95" customHeight="1" thickBot="1" x14ac:dyDescent="0.3">
      <c r="A3" s="48"/>
      <c r="B3" s="48"/>
      <c r="C3" s="48"/>
      <c r="D3" s="48"/>
      <c r="E3" s="48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.95" customHeight="1" x14ac:dyDescent="0.25">
      <c r="A4" s="234" t="str">
        <f>+'1'!A4</f>
        <v>Janeiro-março</v>
      </c>
      <c r="B4" s="229" t="s">
        <v>6</v>
      </c>
      <c r="C4" s="230"/>
      <c r="D4" s="231"/>
      <c r="E4" s="230" t="s">
        <v>31</v>
      </c>
      <c r="F4" s="230"/>
      <c r="G4" s="230"/>
      <c r="H4" s="229" t="s">
        <v>18</v>
      </c>
      <c r="I4" s="230"/>
      <c r="J4" s="231"/>
      <c r="K4" s="230" t="s">
        <v>20</v>
      </c>
      <c r="L4" s="230"/>
      <c r="M4" s="230"/>
      <c r="N4" s="229" t="s">
        <v>24</v>
      </c>
      <c r="O4" s="230"/>
      <c r="P4" s="230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30" customHeight="1" x14ac:dyDescent="0.25">
      <c r="A5" s="234"/>
      <c r="B5" s="89">
        <v>2019</v>
      </c>
      <c r="C5" s="89">
        <v>2024</v>
      </c>
      <c r="D5" s="89">
        <v>2025</v>
      </c>
      <c r="E5" s="89">
        <v>2019</v>
      </c>
      <c r="F5" s="89">
        <v>2024</v>
      </c>
      <c r="G5" s="89">
        <v>2025</v>
      </c>
      <c r="H5" s="89">
        <v>2019</v>
      </c>
      <c r="I5" s="89">
        <v>2024</v>
      </c>
      <c r="J5" s="89">
        <v>2025</v>
      </c>
      <c r="K5" s="89">
        <v>2019</v>
      </c>
      <c r="L5" s="89">
        <v>2024</v>
      </c>
      <c r="M5" s="89">
        <v>2025</v>
      </c>
      <c r="N5" s="89">
        <v>2019</v>
      </c>
      <c r="O5" s="89">
        <v>2024</v>
      </c>
      <c r="P5" s="89">
        <v>2025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17.100000000000001" customHeight="1" x14ac:dyDescent="0.25">
      <c r="A6" s="24" t="s">
        <v>71</v>
      </c>
      <c r="B6" s="137">
        <v>427</v>
      </c>
      <c r="C6" s="138">
        <v>494</v>
      </c>
      <c r="D6" s="156">
        <v>555</v>
      </c>
      <c r="E6" s="138">
        <v>17</v>
      </c>
      <c r="F6" s="138">
        <v>14</v>
      </c>
      <c r="G6" s="156">
        <v>9</v>
      </c>
      <c r="H6" s="94">
        <v>41</v>
      </c>
      <c r="I6" s="94">
        <v>21</v>
      </c>
      <c r="J6" s="157">
        <v>39</v>
      </c>
      <c r="K6" s="138">
        <v>591</v>
      </c>
      <c r="L6" s="138">
        <v>696</v>
      </c>
      <c r="M6" s="156">
        <v>788</v>
      </c>
      <c r="N6" s="158">
        <v>3.9812646370023423</v>
      </c>
      <c r="O6" s="158">
        <v>2.834008097165992</v>
      </c>
      <c r="P6" s="158">
        <v>1.6216216216216217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17.100000000000001" customHeight="1" x14ac:dyDescent="0.25">
      <c r="A7" s="24" t="s">
        <v>143</v>
      </c>
      <c r="B7" s="93">
        <v>5707</v>
      </c>
      <c r="C7" s="94">
        <v>5156</v>
      </c>
      <c r="D7" s="157">
        <v>5306</v>
      </c>
      <c r="E7" s="94">
        <v>36</v>
      </c>
      <c r="F7" s="94">
        <v>31</v>
      </c>
      <c r="G7" s="157">
        <v>41</v>
      </c>
      <c r="H7" s="94">
        <v>272</v>
      </c>
      <c r="I7" s="94">
        <v>293</v>
      </c>
      <c r="J7" s="157">
        <v>245</v>
      </c>
      <c r="K7" s="94">
        <v>6622</v>
      </c>
      <c r="L7" s="94">
        <v>5796</v>
      </c>
      <c r="M7" s="157">
        <v>5911</v>
      </c>
      <c r="N7" s="158">
        <v>0.63080427545120032</v>
      </c>
      <c r="O7" s="158">
        <v>0.60124127230411173</v>
      </c>
      <c r="P7" s="158">
        <v>0.77271013946475686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17.100000000000001" customHeight="1" x14ac:dyDescent="0.25">
      <c r="A8" s="24" t="s">
        <v>73</v>
      </c>
      <c r="B8" s="93">
        <v>279</v>
      </c>
      <c r="C8" s="94">
        <v>268</v>
      </c>
      <c r="D8" s="157">
        <v>232</v>
      </c>
      <c r="E8" s="94">
        <v>9</v>
      </c>
      <c r="F8" s="94">
        <v>3</v>
      </c>
      <c r="G8" s="157">
        <v>3</v>
      </c>
      <c r="H8" s="94">
        <v>44</v>
      </c>
      <c r="I8" s="94">
        <v>28</v>
      </c>
      <c r="J8" s="157">
        <v>38</v>
      </c>
      <c r="K8" s="94">
        <v>311</v>
      </c>
      <c r="L8" s="94">
        <v>297</v>
      </c>
      <c r="M8" s="157">
        <v>275</v>
      </c>
      <c r="N8" s="158">
        <v>3.225806451612903</v>
      </c>
      <c r="O8" s="158">
        <v>1.1194029850746268</v>
      </c>
      <c r="P8" s="158">
        <v>1.2931034482758621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7.100000000000001" customHeight="1" x14ac:dyDescent="0.25">
      <c r="A9" s="24" t="s">
        <v>74</v>
      </c>
      <c r="B9" s="93">
        <v>1335</v>
      </c>
      <c r="C9" s="94">
        <v>1608</v>
      </c>
      <c r="D9" s="157">
        <v>1505</v>
      </c>
      <c r="E9" s="94">
        <v>34</v>
      </c>
      <c r="F9" s="94">
        <v>36</v>
      </c>
      <c r="G9" s="157">
        <v>24</v>
      </c>
      <c r="H9" s="94">
        <v>115</v>
      </c>
      <c r="I9" s="94">
        <v>150</v>
      </c>
      <c r="J9" s="157">
        <v>147</v>
      </c>
      <c r="K9" s="94">
        <v>1721</v>
      </c>
      <c r="L9" s="94">
        <v>2007</v>
      </c>
      <c r="M9" s="157">
        <v>1849</v>
      </c>
      <c r="N9" s="158">
        <v>2.5468164794007491</v>
      </c>
      <c r="O9" s="158">
        <v>2.2388059701492535</v>
      </c>
      <c r="P9" s="158">
        <v>1.5946843853820596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7.100000000000001" customHeight="1" x14ac:dyDescent="0.25">
      <c r="A10" s="24" t="s">
        <v>76</v>
      </c>
      <c r="B10" s="93">
        <v>88</v>
      </c>
      <c r="C10" s="94">
        <v>101</v>
      </c>
      <c r="D10" s="157">
        <v>70</v>
      </c>
      <c r="E10" s="94">
        <v>5</v>
      </c>
      <c r="F10" s="94">
        <v>2</v>
      </c>
      <c r="G10" s="157">
        <v>1</v>
      </c>
      <c r="H10" s="94">
        <v>11</v>
      </c>
      <c r="I10" s="94">
        <v>13</v>
      </c>
      <c r="J10" s="157">
        <v>5</v>
      </c>
      <c r="K10" s="94">
        <v>112</v>
      </c>
      <c r="L10" s="94">
        <v>112</v>
      </c>
      <c r="M10" s="157">
        <v>89</v>
      </c>
      <c r="N10" s="158">
        <v>5.6818181818181817</v>
      </c>
      <c r="O10" s="158">
        <v>1.9801980198019802</v>
      </c>
      <c r="P10" s="158">
        <v>1.4285714285714286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7.100000000000001" customHeight="1" x14ac:dyDescent="0.25">
      <c r="A11" s="24" t="s">
        <v>79</v>
      </c>
      <c r="B11" s="93">
        <v>226</v>
      </c>
      <c r="C11" s="94">
        <v>182</v>
      </c>
      <c r="D11" s="157">
        <v>195</v>
      </c>
      <c r="E11" s="94">
        <v>4</v>
      </c>
      <c r="F11" s="94">
        <v>6</v>
      </c>
      <c r="G11" s="157">
        <v>4</v>
      </c>
      <c r="H11" s="94">
        <v>18</v>
      </c>
      <c r="I11" s="94">
        <v>11</v>
      </c>
      <c r="J11" s="157">
        <v>15</v>
      </c>
      <c r="K11" s="94">
        <v>281</v>
      </c>
      <c r="L11" s="94">
        <v>229</v>
      </c>
      <c r="M11" s="157">
        <v>246</v>
      </c>
      <c r="N11" s="158">
        <v>1.7699115044247788</v>
      </c>
      <c r="O11" s="158">
        <v>3.296703296703297</v>
      </c>
      <c r="P11" s="158">
        <v>2.0512820512820511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7.100000000000001" customHeight="1" x14ac:dyDescent="0.25">
      <c r="A12" s="24" t="s">
        <v>81</v>
      </c>
      <c r="B12" s="93">
        <v>58</v>
      </c>
      <c r="C12" s="94">
        <v>57</v>
      </c>
      <c r="D12" s="157">
        <v>54</v>
      </c>
      <c r="E12" s="94">
        <v>4</v>
      </c>
      <c r="F12" s="94">
        <v>0</v>
      </c>
      <c r="G12" s="157">
        <v>2</v>
      </c>
      <c r="H12" s="94">
        <v>3</v>
      </c>
      <c r="I12" s="94">
        <v>5</v>
      </c>
      <c r="J12" s="157">
        <v>5</v>
      </c>
      <c r="K12" s="94">
        <v>66</v>
      </c>
      <c r="L12" s="94">
        <v>65</v>
      </c>
      <c r="M12" s="157">
        <v>66</v>
      </c>
      <c r="N12" s="158">
        <v>6.8965517241379306</v>
      </c>
      <c r="O12" s="158">
        <v>0</v>
      </c>
      <c r="P12" s="158">
        <v>3.7037037037037033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7.100000000000001" customHeight="1" x14ac:dyDescent="0.25">
      <c r="A13" s="24" t="s">
        <v>70</v>
      </c>
      <c r="B13" s="93">
        <v>301</v>
      </c>
      <c r="C13" s="94">
        <v>420</v>
      </c>
      <c r="D13" s="157">
        <v>353</v>
      </c>
      <c r="E13" s="94">
        <v>11</v>
      </c>
      <c r="F13" s="94">
        <v>13</v>
      </c>
      <c r="G13" s="157">
        <v>6</v>
      </c>
      <c r="H13" s="94">
        <v>29</v>
      </c>
      <c r="I13" s="94">
        <v>35</v>
      </c>
      <c r="J13" s="157">
        <v>37</v>
      </c>
      <c r="K13" s="94">
        <v>357</v>
      </c>
      <c r="L13" s="94">
        <v>462</v>
      </c>
      <c r="M13" s="157">
        <v>417</v>
      </c>
      <c r="N13" s="158">
        <v>3.6544850498338874</v>
      </c>
      <c r="O13" s="158">
        <v>3.0952380952380953</v>
      </c>
      <c r="P13" s="158">
        <v>1.6997167138810201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7.100000000000001" customHeight="1" thickBot="1" x14ac:dyDescent="0.3">
      <c r="A14" s="11" t="s">
        <v>35</v>
      </c>
      <c r="B14" s="133">
        <f t="shared" ref="B14:M14" si="0">SUM(B6:B13)</f>
        <v>8421</v>
      </c>
      <c r="C14" s="134">
        <f t="shared" si="0"/>
        <v>8286</v>
      </c>
      <c r="D14" s="134">
        <f t="shared" si="0"/>
        <v>8270</v>
      </c>
      <c r="E14" s="133">
        <f t="shared" si="0"/>
        <v>120</v>
      </c>
      <c r="F14" s="134">
        <f t="shared" si="0"/>
        <v>105</v>
      </c>
      <c r="G14" s="149">
        <f t="shared" si="0"/>
        <v>90</v>
      </c>
      <c r="H14" s="134">
        <f t="shared" si="0"/>
        <v>533</v>
      </c>
      <c r="I14" s="134">
        <f t="shared" si="0"/>
        <v>556</v>
      </c>
      <c r="J14" s="134">
        <f t="shared" si="0"/>
        <v>531</v>
      </c>
      <c r="K14" s="133">
        <f t="shared" si="0"/>
        <v>10061</v>
      </c>
      <c r="L14" s="134">
        <f t="shared" si="0"/>
        <v>9664</v>
      </c>
      <c r="M14" s="149">
        <f t="shared" si="0"/>
        <v>9641</v>
      </c>
      <c r="N14" s="151">
        <f t="shared" ref="N14" si="1">E14/B14*100</f>
        <v>1.4250089063056643</v>
      </c>
      <c r="O14" s="151">
        <f t="shared" ref="O14:P14" si="2">F14/C14*100</f>
        <v>1.2671976828385227</v>
      </c>
      <c r="P14" s="151">
        <f t="shared" si="2"/>
        <v>1.0882708585247884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24.75" customHeight="1" x14ac:dyDescent="0.25">
      <c r="A15" s="244" t="s">
        <v>177</v>
      </c>
      <c r="B15" s="244"/>
      <c r="C15" s="244"/>
      <c r="D15" s="244"/>
      <c r="E15" s="244"/>
      <c r="F15" s="244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8.9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21" customHeight="1" x14ac:dyDescent="0.25">
      <c r="A17" s="46" t="s">
        <v>207</v>
      </c>
      <c r="B17" s="48"/>
      <c r="C17" s="48"/>
      <c r="D17" s="48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8.95" customHeight="1" thickBot="1" x14ac:dyDescent="0.3">
      <c r="A18" s="48"/>
      <c r="B18" s="48"/>
      <c r="C18" s="48"/>
      <c r="D18" s="48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8.95" customHeight="1" x14ac:dyDescent="0.25">
      <c r="A19" s="234" t="str">
        <f>+'1'!A4</f>
        <v>Janeiro-março</v>
      </c>
      <c r="B19" s="229" t="s">
        <v>6</v>
      </c>
      <c r="C19" s="230"/>
      <c r="D19" s="231"/>
      <c r="E19" s="230" t="s">
        <v>31</v>
      </c>
      <c r="F19" s="230"/>
      <c r="G19" s="230"/>
      <c r="H19" s="229" t="s">
        <v>18</v>
      </c>
      <c r="I19" s="230"/>
      <c r="J19" s="231"/>
      <c r="K19" s="230" t="s">
        <v>20</v>
      </c>
      <c r="L19" s="230"/>
      <c r="M19" s="230"/>
      <c r="N19" s="229" t="s">
        <v>24</v>
      </c>
      <c r="O19" s="230"/>
      <c r="P19" s="230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8.95" customHeight="1" x14ac:dyDescent="0.25">
      <c r="A20" s="234"/>
      <c r="B20" s="243" t="s">
        <v>146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8.95" customHeight="1" x14ac:dyDescent="0.25">
      <c r="A21" s="5"/>
      <c r="B21" s="32" t="s">
        <v>183</v>
      </c>
      <c r="C21" s="32" t="s">
        <v>184</v>
      </c>
      <c r="D21" s="32"/>
      <c r="E21" s="32" t="s">
        <v>183</v>
      </c>
      <c r="F21" s="32" t="s">
        <v>184</v>
      </c>
      <c r="G21" s="33"/>
      <c r="H21" s="32" t="s">
        <v>183</v>
      </c>
      <c r="I21" s="32" t="s">
        <v>184</v>
      </c>
      <c r="J21" s="33"/>
      <c r="K21" s="32" t="s">
        <v>183</v>
      </c>
      <c r="L21" s="32" t="s">
        <v>184</v>
      </c>
      <c r="M21" s="55"/>
      <c r="N21" s="32" t="s">
        <v>183</v>
      </c>
      <c r="O21" s="32" t="s">
        <v>184</v>
      </c>
      <c r="P21" s="33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7.100000000000001" customHeight="1" x14ac:dyDescent="0.25">
      <c r="A22" s="24" t="s">
        <v>71</v>
      </c>
      <c r="B22" s="119">
        <f>(D6/B6)-1</f>
        <v>0.29976580796252938</v>
      </c>
      <c r="C22" s="120">
        <f>(D6/C6)-1</f>
        <v>0.12348178137651833</v>
      </c>
      <c r="D22" s="159"/>
      <c r="E22" s="123">
        <f>(G6/E6)-1</f>
        <v>-0.47058823529411764</v>
      </c>
      <c r="F22" s="123">
        <f>(G6/F6)-1</f>
        <v>-0.3571428571428571</v>
      </c>
      <c r="G22" s="160"/>
      <c r="H22" s="119">
        <f>(J6/H6)-1</f>
        <v>-4.8780487804878092E-2</v>
      </c>
      <c r="I22" s="120">
        <f>(J6/I6)-1</f>
        <v>0.85714285714285721</v>
      </c>
      <c r="J22" s="159"/>
      <c r="K22" s="123">
        <f>(M6/K6)-1</f>
        <v>0.33333333333333326</v>
      </c>
      <c r="L22" s="123">
        <f>(M6/L6)-1</f>
        <v>0.13218390804597702</v>
      </c>
      <c r="M22" s="161"/>
      <c r="N22" s="162">
        <f>(P6/N6)-1</f>
        <v>-0.59268680445151034</v>
      </c>
      <c r="O22" s="163">
        <f>(P6/O6)-1</f>
        <v>-0.42779922779922774</v>
      </c>
      <c r="P22" s="49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7.100000000000001" customHeight="1" x14ac:dyDescent="0.25">
      <c r="A23" s="24" t="s">
        <v>143</v>
      </c>
      <c r="B23" s="122">
        <f t="shared" ref="B23:B30" si="3">(D7/B7)-1</f>
        <v>-7.0264587348869756E-2</v>
      </c>
      <c r="C23" s="123">
        <f t="shared" ref="C23:C30" si="4">(D7/C7)-1</f>
        <v>2.9092319627618268E-2</v>
      </c>
      <c r="D23" s="164"/>
      <c r="E23" s="123">
        <f t="shared" ref="E23:E30" si="5">(G7/E7)-1</f>
        <v>0.13888888888888884</v>
      </c>
      <c r="F23" s="123">
        <f t="shared" ref="F23:F30" si="6">(G7/F7)-1</f>
        <v>0.32258064516129026</v>
      </c>
      <c r="G23" s="160"/>
      <c r="H23" s="122">
        <f t="shared" ref="H23:H30" si="7">(J7/H7)-1</f>
        <v>-9.9264705882352922E-2</v>
      </c>
      <c r="I23" s="123">
        <f t="shared" ref="I23:I30" si="8">(J7/I7)-1</f>
        <v>-0.16382252559726962</v>
      </c>
      <c r="J23" s="164"/>
      <c r="K23" s="123">
        <f t="shared" ref="K23:K30" si="9">(M7/K7)-1</f>
        <v>-0.10736937481123532</v>
      </c>
      <c r="L23" s="123">
        <f t="shared" ref="L23:L30" si="10">(M7/L7)-1</f>
        <v>1.9841269841269771E-2</v>
      </c>
      <c r="M23" s="161"/>
      <c r="N23" s="165">
        <f t="shared" ref="N23:N30" si="11">(P7/N7)-1</f>
        <v>0.22496021275704647</v>
      </c>
      <c r="O23" s="166">
        <f t="shared" ref="O23:O30" si="12">(P7/O7)-1</f>
        <v>0.28519144486460846</v>
      </c>
      <c r="P23" s="49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7.100000000000001" customHeight="1" x14ac:dyDescent="0.25">
      <c r="A24" s="24" t="s">
        <v>73</v>
      </c>
      <c r="B24" s="122">
        <f t="shared" si="3"/>
        <v>-0.1684587813620072</v>
      </c>
      <c r="C24" s="123">
        <f t="shared" si="4"/>
        <v>-0.13432835820895528</v>
      </c>
      <c r="D24" s="164"/>
      <c r="E24" s="123">
        <f t="shared" si="5"/>
        <v>-0.66666666666666674</v>
      </c>
      <c r="F24" s="123">
        <f t="shared" si="6"/>
        <v>0</v>
      </c>
      <c r="G24" s="160"/>
      <c r="H24" s="122">
        <f t="shared" si="7"/>
        <v>-0.13636363636363635</v>
      </c>
      <c r="I24" s="123">
        <f t="shared" si="8"/>
        <v>0.35714285714285721</v>
      </c>
      <c r="J24" s="164"/>
      <c r="K24" s="123">
        <f t="shared" si="9"/>
        <v>-0.11575562700964626</v>
      </c>
      <c r="L24" s="123">
        <f t="shared" si="10"/>
        <v>-7.407407407407407E-2</v>
      </c>
      <c r="M24" s="161"/>
      <c r="N24" s="165">
        <f t="shared" si="11"/>
        <v>-0.59913793103448265</v>
      </c>
      <c r="O24" s="166">
        <f t="shared" si="12"/>
        <v>0.15517241379310365</v>
      </c>
      <c r="P24" s="49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7.100000000000001" customHeight="1" x14ac:dyDescent="0.25">
      <c r="A25" s="24" t="s">
        <v>74</v>
      </c>
      <c r="B25" s="122">
        <f t="shared" si="3"/>
        <v>0.12734082397003754</v>
      </c>
      <c r="C25" s="123">
        <f t="shared" si="4"/>
        <v>-6.4054726368159232E-2</v>
      </c>
      <c r="D25" s="164"/>
      <c r="E25" s="123">
        <f t="shared" si="5"/>
        <v>-0.29411764705882348</v>
      </c>
      <c r="F25" s="123">
        <f t="shared" si="6"/>
        <v>-0.33333333333333337</v>
      </c>
      <c r="G25" s="160"/>
      <c r="H25" s="122">
        <f t="shared" si="7"/>
        <v>0.27826086956521734</v>
      </c>
      <c r="I25" s="123">
        <f t="shared" si="8"/>
        <v>-2.0000000000000018E-2</v>
      </c>
      <c r="J25" s="164"/>
      <c r="K25" s="123">
        <f t="shared" si="9"/>
        <v>7.4375363160952945E-2</v>
      </c>
      <c r="L25" s="123">
        <f t="shared" si="10"/>
        <v>-7.8724464374688607E-2</v>
      </c>
      <c r="M25" s="161"/>
      <c r="N25" s="165">
        <f t="shared" si="11"/>
        <v>-0.37385186632792655</v>
      </c>
      <c r="O25" s="166">
        <f t="shared" si="12"/>
        <v>-0.28770764119601333</v>
      </c>
      <c r="P25" s="49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7.100000000000001" customHeight="1" x14ac:dyDescent="0.25">
      <c r="A26" s="24" t="s">
        <v>76</v>
      </c>
      <c r="B26" s="122">
        <f t="shared" si="3"/>
        <v>-0.20454545454545459</v>
      </c>
      <c r="C26" s="123">
        <f t="shared" si="4"/>
        <v>-0.30693069306930698</v>
      </c>
      <c r="D26" s="164"/>
      <c r="E26" s="123">
        <f t="shared" si="5"/>
        <v>-0.8</v>
      </c>
      <c r="F26" s="123">
        <f t="shared" si="6"/>
        <v>-0.5</v>
      </c>
      <c r="G26" s="160"/>
      <c r="H26" s="122">
        <f t="shared" si="7"/>
        <v>-0.54545454545454541</v>
      </c>
      <c r="I26" s="123">
        <f t="shared" si="8"/>
        <v>-0.61538461538461542</v>
      </c>
      <c r="J26" s="164"/>
      <c r="K26" s="123">
        <f t="shared" si="9"/>
        <v>-0.2053571428571429</v>
      </c>
      <c r="L26" s="123">
        <f t="shared" si="10"/>
        <v>-0.2053571428571429</v>
      </c>
      <c r="M26" s="161"/>
      <c r="N26" s="165">
        <f t="shared" si="11"/>
        <v>-0.74857142857142855</v>
      </c>
      <c r="O26" s="166">
        <f t="shared" si="12"/>
        <v>-0.27857142857142858</v>
      </c>
      <c r="P26" s="49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7.100000000000001" customHeight="1" x14ac:dyDescent="0.25">
      <c r="A27" s="24" t="s">
        <v>79</v>
      </c>
      <c r="B27" s="122">
        <f t="shared" si="3"/>
        <v>-0.13716814159292035</v>
      </c>
      <c r="C27" s="123">
        <f t="shared" si="4"/>
        <v>7.1428571428571397E-2</v>
      </c>
      <c r="D27" s="164"/>
      <c r="E27" s="123">
        <f t="shared" si="5"/>
        <v>0</v>
      </c>
      <c r="F27" s="123">
        <f t="shared" si="6"/>
        <v>-0.33333333333333337</v>
      </c>
      <c r="G27" s="160"/>
      <c r="H27" s="122">
        <f t="shared" si="7"/>
        <v>-0.16666666666666663</v>
      </c>
      <c r="I27" s="123">
        <f t="shared" si="8"/>
        <v>0.36363636363636354</v>
      </c>
      <c r="J27" s="164"/>
      <c r="K27" s="123">
        <f t="shared" si="9"/>
        <v>-0.1245551601423488</v>
      </c>
      <c r="L27" s="123">
        <f t="shared" si="10"/>
        <v>7.4235807860262071E-2</v>
      </c>
      <c r="M27" s="161"/>
      <c r="N27" s="165">
        <f t="shared" si="11"/>
        <v>0.15897435897435885</v>
      </c>
      <c r="O27" s="166">
        <f t="shared" si="12"/>
        <v>-0.37777777777777788</v>
      </c>
      <c r="P27" s="49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7.100000000000001" customHeight="1" x14ac:dyDescent="0.25">
      <c r="A28" s="24" t="s">
        <v>81</v>
      </c>
      <c r="B28" s="122">
        <f t="shared" si="3"/>
        <v>-6.8965517241379337E-2</v>
      </c>
      <c r="C28" s="123">
        <f t="shared" si="4"/>
        <v>-5.2631578947368474E-2</v>
      </c>
      <c r="D28" s="164"/>
      <c r="E28" s="123">
        <f t="shared" si="5"/>
        <v>-0.5</v>
      </c>
      <c r="F28" s="167" t="s">
        <v>132</v>
      </c>
      <c r="G28" s="160"/>
      <c r="H28" s="122">
        <f t="shared" si="7"/>
        <v>0.66666666666666674</v>
      </c>
      <c r="I28" s="123">
        <f t="shared" si="8"/>
        <v>0</v>
      </c>
      <c r="J28" s="164"/>
      <c r="K28" s="123">
        <f t="shared" si="9"/>
        <v>0</v>
      </c>
      <c r="L28" s="123">
        <f t="shared" si="10"/>
        <v>1.538461538461533E-2</v>
      </c>
      <c r="M28" s="161"/>
      <c r="N28" s="165">
        <f t="shared" si="11"/>
        <v>-0.46296296296296302</v>
      </c>
      <c r="O28" s="166" t="s">
        <v>132</v>
      </c>
      <c r="P28" s="49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7.100000000000001" customHeight="1" x14ac:dyDescent="0.25">
      <c r="A29" s="24" t="s">
        <v>70</v>
      </c>
      <c r="B29" s="122">
        <f t="shared" si="3"/>
        <v>0.1727574750830565</v>
      </c>
      <c r="C29" s="123">
        <f t="shared" si="4"/>
        <v>-0.15952380952380951</v>
      </c>
      <c r="D29" s="164"/>
      <c r="E29" s="123">
        <f t="shared" si="5"/>
        <v>-0.45454545454545459</v>
      </c>
      <c r="F29" s="123">
        <f t="shared" si="6"/>
        <v>-0.53846153846153844</v>
      </c>
      <c r="G29" s="160"/>
      <c r="H29" s="122">
        <f t="shared" si="7"/>
        <v>0.27586206896551735</v>
      </c>
      <c r="I29" s="123">
        <f t="shared" si="8"/>
        <v>5.7142857142857162E-2</v>
      </c>
      <c r="J29" s="164"/>
      <c r="K29" s="123">
        <f t="shared" si="9"/>
        <v>0.16806722689075637</v>
      </c>
      <c r="L29" s="123">
        <f t="shared" si="10"/>
        <v>-9.740259740259738E-2</v>
      </c>
      <c r="M29" s="161"/>
      <c r="N29" s="165">
        <f t="shared" si="11"/>
        <v>-0.53489569920164826</v>
      </c>
      <c r="O29" s="166">
        <f t="shared" si="12"/>
        <v>-0.45086075397690117</v>
      </c>
      <c r="P29" s="49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17.100000000000001" customHeight="1" thickBot="1" x14ac:dyDescent="0.3">
      <c r="A30" s="11" t="s">
        <v>35</v>
      </c>
      <c r="B30" s="125">
        <f t="shared" si="3"/>
        <v>-1.793136207101298E-2</v>
      </c>
      <c r="C30" s="126">
        <f t="shared" si="4"/>
        <v>-1.9309678976586753E-3</v>
      </c>
      <c r="D30" s="168"/>
      <c r="E30" s="126">
        <f t="shared" si="5"/>
        <v>-0.25</v>
      </c>
      <c r="F30" s="126">
        <f t="shared" si="6"/>
        <v>-0.1428571428571429</v>
      </c>
      <c r="G30" s="169"/>
      <c r="H30" s="125">
        <f t="shared" si="7"/>
        <v>-3.7523452157598447E-3</v>
      </c>
      <c r="I30" s="126">
        <f t="shared" si="8"/>
        <v>-4.4964028776978471E-2</v>
      </c>
      <c r="J30" s="168"/>
      <c r="K30" s="126">
        <f t="shared" si="9"/>
        <v>-4.1745353344597946E-2</v>
      </c>
      <c r="L30" s="126">
        <f t="shared" si="10"/>
        <v>-2.3799668874172619E-3</v>
      </c>
      <c r="M30" s="170"/>
      <c r="N30" s="171">
        <f t="shared" si="11"/>
        <v>-0.23630592503022962</v>
      </c>
      <c r="O30" s="172">
        <f t="shared" si="12"/>
        <v>-0.14119882535843831</v>
      </c>
      <c r="P30" s="50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25">
      <c r="A31" s="244" t="s">
        <v>177</v>
      </c>
      <c r="B31" s="244"/>
      <c r="C31" s="244"/>
      <c r="D31" s="244"/>
      <c r="E31" s="244"/>
      <c r="F31" s="244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7" spans="1:27" x14ac:dyDescent="0.25">
      <c r="G37" s="27"/>
    </row>
    <row r="48" spans="1:27" x14ac:dyDescent="0.25">
      <c r="I48" s="27"/>
    </row>
  </sheetData>
  <mergeCells count="15">
    <mergeCell ref="A31:F31"/>
    <mergeCell ref="N19:P19"/>
    <mergeCell ref="B20:P20"/>
    <mergeCell ref="N4:P4"/>
    <mergeCell ref="K4:M4"/>
    <mergeCell ref="A4:A5"/>
    <mergeCell ref="B4:D4"/>
    <mergeCell ref="E4:G4"/>
    <mergeCell ref="H4:J4"/>
    <mergeCell ref="B19:D19"/>
    <mergeCell ref="E19:G19"/>
    <mergeCell ref="H19:J19"/>
    <mergeCell ref="K19:M19"/>
    <mergeCell ref="A19:A20"/>
    <mergeCell ref="A15:F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verticalDpi="0" r:id="rId1"/>
  <ignoredErrors>
    <ignoredError sqref="B14:C14 E14:F14 H14:I14 K14:L14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158A-04F4-4A77-9F10-98807B663144}">
  <sheetPr>
    <pageSetUpPr fitToPage="1"/>
  </sheetPr>
  <dimension ref="A1:AA50"/>
  <sheetViews>
    <sheetView showGridLines="0" zoomScaleNormal="100" workbookViewId="0">
      <selection activeCell="Q11" sqref="Q11"/>
    </sheetView>
  </sheetViews>
  <sheetFormatPr defaultColWidth="9.140625" defaultRowHeight="12" x14ac:dyDescent="0.2"/>
  <cols>
    <col min="1" max="1" width="18.7109375" style="3" customWidth="1"/>
    <col min="2" max="13" width="7.85546875" style="3" customWidth="1"/>
    <col min="14" max="14" width="3.42578125" style="3" customWidth="1"/>
    <col min="15" max="16384" width="9.140625" style="3"/>
  </cols>
  <sheetData>
    <row r="1" spans="1:27" ht="5.25" customHeight="1" x14ac:dyDescent="0.2"/>
    <row r="2" spans="1:27" ht="18.95" customHeight="1" x14ac:dyDescent="0.25">
      <c r="A2" s="13" t="s">
        <v>208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27" t="str">
        <f>+'1'!A4</f>
        <v>Janeiro-março</v>
      </c>
      <c r="B4" s="229" t="s">
        <v>6</v>
      </c>
      <c r="C4" s="230"/>
      <c r="D4" s="231"/>
      <c r="E4" s="230" t="s">
        <v>31</v>
      </c>
      <c r="F4" s="230"/>
      <c r="G4" s="230"/>
      <c r="H4" s="232" t="s">
        <v>18</v>
      </c>
      <c r="I4" s="230"/>
      <c r="J4" s="233"/>
      <c r="K4" s="230" t="s">
        <v>20</v>
      </c>
      <c r="L4" s="230"/>
      <c r="M4" s="23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28"/>
      <c r="B5" s="42">
        <v>2024</v>
      </c>
      <c r="C5" s="43">
        <v>2025</v>
      </c>
      <c r="D5" s="44" t="s">
        <v>182</v>
      </c>
      <c r="E5" s="42">
        <v>2024</v>
      </c>
      <c r="F5" s="43">
        <v>2025</v>
      </c>
      <c r="G5" s="44" t="s">
        <v>182</v>
      </c>
      <c r="H5" s="42">
        <v>2024</v>
      </c>
      <c r="I5" s="43">
        <v>2025</v>
      </c>
      <c r="J5" s="44" t="s">
        <v>182</v>
      </c>
      <c r="K5" s="42">
        <v>2024</v>
      </c>
      <c r="L5" s="43">
        <v>2025</v>
      </c>
      <c r="M5" s="44" t="s">
        <v>182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100000000000001" customHeight="1" x14ac:dyDescent="0.2">
      <c r="A6" s="24" t="s">
        <v>83</v>
      </c>
      <c r="B6" s="137">
        <v>629</v>
      </c>
      <c r="C6" s="138">
        <v>641</v>
      </c>
      <c r="D6" s="139">
        <f>(C6/B6)-1</f>
        <v>1.9077901430842648E-2</v>
      </c>
      <c r="E6" s="94">
        <v>4</v>
      </c>
      <c r="F6" s="94">
        <v>9</v>
      </c>
      <c r="G6" s="96">
        <f t="shared" ref="G6:G25" si="0">(F6/E6)-1</f>
        <v>1.25</v>
      </c>
      <c r="H6" s="137">
        <v>41</v>
      </c>
      <c r="I6" s="138">
        <v>25</v>
      </c>
      <c r="J6" s="139">
        <f>(I6/H6)-1</f>
        <v>-0.3902439024390244</v>
      </c>
      <c r="K6" s="94">
        <v>715</v>
      </c>
      <c r="L6" s="94">
        <v>747</v>
      </c>
      <c r="M6" s="96">
        <f>(L6/K6)-1</f>
        <v>4.4755244755244838E-2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7.100000000000001" customHeight="1" x14ac:dyDescent="0.2">
      <c r="A7" s="24" t="s">
        <v>84</v>
      </c>
      <c r="B7" s="93">
        <v>122</v>
      </c>
      <c r="C7" s="94">
        <v>99</v>
      </c>
      <c r="D7" s="95">
        <f t="shared" ref="D7:D25" si="1">(C7/B7)-1</f>
        <v>-0.18852459016393441</v>
      </c>
      <c r="E7" s="94">
        <v>5</v>
      </c>
      <c r="F7" s="94">
        <v>2</v>
      </c>
      <c r="G7" s="96">
        <f t="shared" si="0"/>
        <v>-0.6</v>
      </c>
      <c r="H7" s="93">
        <v>28</v>
      </c>
      <c r="I7" s="94">
        <v>21</v>
      </c>
      <c r="J7" s="95">
        <f t="shared" ref="J7:J25" si="2">(I7/H7)-1</f>
        <v>-0.25</v>
      </c>
      <c r="K7" s="94">
        <v>122</v>
      </c>
      <c r="L7" s="94">
        <v>120</v>
      </c>
      <c r="M7" s="96">
        <f t="shared" ref="M7:M25" si="3">(L7/K7)-1</f>
        <v>-1.6393442622950838E-2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7.100000000000001" customHeight="1" x14ac:dyDescent="0.2">
      <c r="A8" s="24" t="s">
        <v>85</v>
      </c>
      <c r="B8" s="93">
        <v>718</v>
      </c>
      <c r="C8" s="94">
        <v>734</v>
      </c>
      <c r="D8" s="95">
        <f t="shared" si="1"/>
        <v>2.2284122562674202E-2</v>
      </c>
      <c r="E8" s="94">
        <v>13</v>
      </c>
      <c r="F8" s="94">
        <v>8</v>
      </c>
      <c r="G8" s="96">
        <f t="shared" si="0"/>
        <v>-0.38461538461538458</v>
      </c>
      <c r="H8" s="93">
        <v>38</v>
      </c>
      <c r="I8" s="94">
        <v>40</v>
      </c>
      <c r="J8" s="95">
        <f t="shared" si="2"/>
        <v>5.2631578947368363E-2</v>
      </c>
      <c r="K8" s="94">
        <v>865</v>
      </c>
      <c r="L8" s="94">
        <v>855</v>
      </c>
      <c r="M8" s="96">
        <f t="shared" si="3"/>
        <v>-1.1560693641618491E-2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7.100000000000001" customHeight="1" x14ac:dyDescent="0.2">
      <c r="A9" s="24" t="s">
        <v>86</v>
      </c>
      <c r="B9" s="93">
        <v>78</v>
      </c>
      <c r="C9" s="94">
        <v>79</v>
      </c>
      <c r="D9" s="95">
        <f t="shared" si="1"/>
        <v>1.2820512820512775E-2</v>
      </c>
      <c r="E9" s="94">
        <v>2</v>
      </c>
      <c r="F9" s="94">
        <v>1</v>
      </c>
      <c r="G9" s="96">
        <f t="shared" si="0"/>
        <v>-0.5</v>
      </c>
      <c r="H9" s="93">
        <v>7</v>
      </c>
      <c r="I9" s="94">
        <v>12</v>
      </c>
      <c r="J9" s="95">
        <f t="shared" si="2"/>
        <v>0.71428571428571419</v>
      </c>
      <c r="K9" s="94">
        <v>90</v>
      </c>
      <c r="L9" s="94">
        <v>85</v>
      </c>
      <c r="M9" s="96">
        <f t="shared" si="3"/>
        <v>-5.555555555555558E-2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7.100000000000001" customHeight="1" x14ac:dyDescent="0.2">
      <c r="A10" s="24" t="s">
        <v>87</v>
      </c>
      <c r="B10" s="93">
        <v>113</v>
      </c>
      <c r="C10" s="94">
        <v>113</v>
      </c>
      <c r="D10" s="95">
        <f t="shared" si="1"/>
        <v>0</v>
      </c>
      <c r="E10" s="94">
        <v>3</v>
      </c>
      <c r="F10" s="94">
        <v>2</v>
      </c>
      <c r="G10" s="96">
        <f t="shared" si="0"/>
        <v>-0.33333333333333337</v>
      </c>
      <c r="H10" s="93">
        <v>12</v>
      </c>
      <c r="I10" s="94">
        <v>13</v>
      </c>
      <c r="J10" s="95">
        <f t="shared" si="2"/>
        <v>8.3333333333333259E-2</v>
      </c>
      <c r="K10" s="94">
        <v>123</v>
      </c>
      <c r="L10" s="94">
        <v>137</v>
      </c>
      <c r="M10" s="96">
        <f t="shared" si="3"/>
        <v>0.11382113821138207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7.100000000000001" customHeight="1" x14ac:dyDescent="0.2">
      <c r="A11" s="24" t="s">
        <v>88</v>
      </c>
      <c r="B11" s="93">
        <v>364</v>
      </c>
      <c r="C11" s="94">
        <v>362</v>
      </c>
      <c r="D11" s="95">
        <f t="shared" si="1"/>
        <v>-5.494505494505475E-3</v>
      </c>
      <c r="E11" s="94">
        <v>7</v>
      </c>
      <c r="F11" s="94">
        <v>4</v>
      </c>
      <c r="G11" s="96">
        <f t="shared" si="0"/>
        <v>-0.4285714285714286</v>
      </c>
      <c r="H11" s="93">
        <v>29</v>
      </c>
      <c r="I11" s="94">
        <v>11</v>
      </c>
      <c r="J11" s="95">
        <f t="shared" si="2"/>
        <v>-0.62068965517241381</v>
      </c>
      <c r="K11" s="94">
        <v>434</v>
      </c>
      <c r="L11" s="94">
        <v>430</v>
      </c>
      <c r="M11" s="96">
        <f t="shared" si="3"/>
        <v>-9.2165898617511122E-3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100000000000001" customHeight="1" x14ac:dyDescent="0.2">
      <c r="A12" s="24" t="s">
        <v>89</v>
      </c>
      <c r="B12" s="93">
        <v>121</v>
      </c>
      <c r="C12" s="94">
        <v>103</v>
      </c>
      <c r="D12" s="95">
        <f t="shared" si="1"/>
        <v>-0.14876033057851235</v>
      </c>
      <c r="E12" s="94">
        <v>6</v>
      </c>
      <c r="F12" s="94">
        <v>2</v>
      </c>
      <c r="G12" s="96">
        <f t="shared" si="0"/>
        <v>-0.66666666666666674</v>
      </c>
      <c r="H12" s="93">
        <v>17</v>
      </c>
      <c r="I12" s="94">
        <v>21</v>
      </c>
      <c r="J12" s="95">
        <f t="shared" si="2"/>
        <v>0.23529411764705888</v>
      </c>
      <c r="K12" s="94">
        <v>128</v>
      </c>
      <c r="L12" s="94">
        <v>126</v>
      </c>
      <c r="M12" s="96">
        <f t="shared" si="3"/>
        <v>-1.5625E-2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100000000000001" customHeight="1" x14ac:dyDescent="0.2">
      <c r="A13" s="24" t="s">
        <v>90</v>
      </c>
      <c r="B13" s="93">
        <v>465</v>
      </c>
      <c r="C13" s="94">
        <v>393</v>
      </c>
      <c r="D13" s="95">
        <f t="shared" si="1"/>
        <v>-0.15483870967741931</v>
      </c>
      <c r="E13" s="94">
        <v>5</v>
      </c>
      <c r="F13" s="94">
        <v>3</v>
      </c>
      <c r="G13" s="96">
        <f t="shared" si="0"/>
        <v>-0.4</v>
      </c>
      <c r="H13" s="93">
        <v>50</v>
      </c>
      <c r="I13" s="94">
        <v>29</v>
      </c>
      <c r="J13" s="95">
        <f t="shared" si="2"/>
        <v>-0.42000000000000004</v>
      </c>
      <c r="K13" s="94">
        <v>487</v>
      </c>
      <c r="L13" s="94">
        <v>436</v>
      </c>
      <c r="M13" s="96">
        <f t="shared" si="3"/>
        <v>-0.10472279260780293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7.100000000000001" customHeight="1" x14ac:dyDescent="0.2">
      <c r="A14" s="24" t="s">
        <v>91</v>
      </c>
      <c r="B14" s="93">
        <v>95</v>
      </c>
      <c r="C14" s="94">
        <v>86</v>
      </c>
      <c r="D14" s="95">
        <f t="shared" si="1"/>
        <v>-9.4736842105263119E-2</v>
      </c>
      <c r="E14" s="94">
        <v>0</v>
      </c>
      <c r="F14" s="94">
        <v>1</v>
      </c>
      <c r="G14" s="167" t="s">
        <v>132</v>
      </c>
      <c r="H14" s="93">
        <v>8</v>
      </c>
      <c r="I14" s="94">
        <v>6</v>
      </c>
      <c r="J14" s="95">
        <f t="shared" si="2"/>
        <v>-0.25</v>
      </c>
      <c r="K14" s="94">
        <v>111</v>
      </c>
      <c r="L14" s="94">
        <v>105</v>
      </c>
      <c r="M14" s="96">
        <f t="shared" si="3"/>
        <v>-5.4054054054054057E-2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7.100000000000001" customHeight="1" x14ac:dyDescent="0.2">
      <c r="A15" s="24" t="s">
        <v>92</v>
      </c>
      <c r="B15" s="93">
        <v>409</v>
      </c>
      <c r="C15" s="94">
        <v>389</v>
      </c>
      <c r="D15" s="95">
        <f t="shared" si="1"/>
        <v>-4.8899755501222497E-2</v>
      </c>
      <c r="E15" s="94">
        <v>14</v>
      </c>
      <c r="F15" s="94">
        <v>4</v>
      </c>
      <c r="G15" s="96">
        <f t="shared" si="0"/>
        <v>-0.7142857142857143</v>
      </c>
      <c r="H15" s="93">
        <v>34</v>
      </c>
      <c r="I15" s="94">
        <v>32</v>
      </c>
      <c r="J15" s="95">
        <f t="shared" si="2"/>
        <v>-5.8823529411764719E-2</v>
      </c>
      <c r="K15" s="94">
        <v>461</v>
      </c>
      <c r="L15" s="94">
        <v>448</v>
      </c>
      <c r="M15" s="96">
        <f t="shared" si="3"/>
        <v>-2.8199566160520662E-2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7.100000000000001" customHeight="1" x14ac:dyDescent="0.2">
      <c r="A16" s="24" t="s">
        <v>93</v>
      </c>
      <c r="B16" s="93">
        <v>1733</v>
      </c>
      <c r="C16" s="94">
        <v>1848</v>
      </c>
      <c r="D16" s="95">
        <f t="shared" si="1"/>
        <v>6.6358915175995348E-2</v>
      </c>
      <c r="E16" s="94">
        <v>10</v>
      </c>
      <c r="F16" s="94">
        <v>10</v>
      </c>
      <c r="G16" s="96">
        <f t="shared" si="0"/>
        <v>0</v>
      </c>
      <c r="H16" s="93">
        <v>73</v>
      </c>
      <c r="I16" s="94">
        <v>92</v>
      </c>
      <c r="J16" s="95">
        <f t="shared" si="2"/>
        <v>0.26027397260273966</v>
      </c>
      <c r="K16" s="94">
        <v>2026</v>
      </c>
      <c r="L16" s="94">
        <v>2149</v>
      </c>
      <c r="M16" s="96">
        <f t="shared" si="3"/>
        <v>6.0710760118459994E-2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7.100000000000001" customHeight="1" x14ac:dyDescent="0.2">
      <c r="A17" s="24" t="s">
        <v>94</v>
      </c>
      <c r="B17" s="93">
        <v>73</v>
      </c>
      <c r="C17" s="94">
        <v>83</v>
      </c>
      <c r="D17" s="95">
        <f t="shared" si="1"/>
        <v>0.13698630136986312</v>
      </c>
      <c r="E17" s="94">
        <v>2</v>
      </c>
      <c r="F17" s="94">
        <v>1</v>
      </c>
      <c r="G17" s="96">
        <f t="shared" si="0"/>
        <v>-0.5</v>
      </c>
      <c r="H17" s="93">
        <v>4</v>
      </c>
      <c r="I17" s="94">
        <v>19</v>
      </c>
      <c r="J17" s="95">
        <f t="shared" si="2"/>
        <v>3.75</v>
      </c>
      <c r="K17" s="94">
        <v>78</v>
      </c>
      <c r="L17" s="94">
        <v>88</v>
      </c>
      <c r="M17" s="96">
        <f t="shared" si="3"/>
        <v>0.12820512820512819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100000000000001" customHeight="1" x14ac:dyDescent="0.2">
      <c r="A18" s="24" t="s">
        <v>95</v>
      </c>
      <c r="B18" s="93">
        <v>1405</v>
      </c>
      <c r="C18" s="94">
        <v>1421</v>
      </c>
      <c r="D18" s="95">
        <f t="shared" si="1"/>
        <v>1.1387900355871894E-2</v>
      </c>
      <c r="E18" s="94">
        <v>17</v>
      </c>
      <c r="F18" s="94">
        <v>16</v>
      </c>
      <c r="G18" s="96">
        <f t="shared" si="0"/>
        <v>-5.8823529411764719E-2</v>
      </c>
      <c r="H18" s="93">
        <v>46</v>
      </c>
      <c r="I18" s="94">
        <v>38</v>
      </c>
      <c r="J18" s="95">
        <f t="shared" si="2"/>
        <v>-0.17391304347826086</v>
      </c>
      <c r="K18" s="94">
        <v>1679</v>
      </c>
      <c r="L18" s="94">
        <v>1641</v>
      </c>
      <c r="M18" s="96">
        <f t="shared" si="3"/>
        <v>-2.2632519356760028E-2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100000000000001" customHeight="1" x14ac:dyDescent="0.2">
      <c r="A19" s="24" t="s">
        <v>96</v>
      </c>
      <c r="B19" s="93">
        <v>370</v>
      </c>
      <c r="C19" s="94">
        <v>387</v>
      </c>
      <c r="D19" s="95">
        <f t="shared" si="1"/>
        <v>4.5945945945945921E-2</v>
      </c>
      <c r="E19" s="94">
        <v>6</v>
      </c>
      <c r="F19" s="94">
        <v>9</v>
      </c>
      <c r="G19" s="96">
        <f t="shared" si="0"/>
        <v>0.5</v>
      </c>
      <c r="H19" s="93">
        <v>52</v>
      </c>
      <c r="I19" s="94">
        <v>49</v>
      </c>
      <c r="J19" s="95">
        <f t="shared" si="2"/>
        <v>-5.7692307692307709E-2</v>
      </c>
      <c r="K19" s="94">
        <v>434</v>
      </c>
      <c r="L19" s="94">
        <v>465</v>
      </c>
      <c r="M19" s="96">
        <f t="shared" si="3"/>
        <v>7.1428571428571397E-2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7.100000000000001" customHeight="1" x14ac:dyDescent="0.2">
      <c r="A20" s="24" t="s">
        <v>97</v>
      </c>
      <c r="B20" s="93">
        <v>602</v>
      </c>
      <c r="C20" s="94">
        <v>600</v>
      </c>
      <c r="D20" s="95">
        <f t="shared" si="1"/>
        <v>-3.3222591362126463E-3</v>
      </c>
      <c r="E20" s="94">
        <v>3</v>
      </c>
      <c r="F20" s="94">
        <v>7</v>
      </c>
      <c r="G20" s="96">
        <f t="shared" si="0"/>
        <v>1.3333333333333335</v>
      </c>
      <c r="H20" s="93">
        <v>38</v>
      </c>
      <c r="I20" s="94">
        <v>47</v>
      </c>
      <c r="J20" s="95">
        <f t="shared" si="2"/>
        <v>0.23684210526315796</v>
      </c>
      <c r="K20" s="94">
        <v>733</v>
      </c>
      <c r="L20" s="94">
        <v>699</v>
      </c>
      <c r="M20" s="96">
        <f t="shared" si="3"/>
        <v>-4.638472032742158E-2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7.100000000000001" customHeight="1" x14ac:dyDescent="0.2">
      <c r="A21" s="24" t="s">
        <v>98</v>
      </c>
      <c r="B21" s="93">
        <v>201</v>
      </c>
      <c r="C21" s="94">
        <v>169</v>
      </c>
      <c r="D21" s="95">
        <f t="shared" si="1"/>
        <v>-0.15920398009950254</v>
      </c>
      <c r="E21" s="94">
        <v>0</v>
      </c>
      <c r="F21" s="94">
        <v>3</v>
      </c>
      <c r="G21" s="167" t="s">
        <v>132</v>
      </c>
      <c r="H21" s="93">
        <v>15</v>
      </c>
      <c r="I21" s="94">
        <v>8</v>
      </c>
      <c r="J21" s="95">
        <f t="shared" si="2"/>
        <v>-0.46666666666666667</v>
      </c>
      <c r="K21" s="94">
        <v>253</v>
      </c>
      <c r="L21" s="94">
        <v>202</v>
      </c>
      <c r="M21" s="96">
        <f t="shared" si="3"/>
        <v>-0.20158102766798414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7.100000000000001" customHeight="1" x14ac:dyDescent="0.2">
      <c r="A22" s="24" t="s">
        <v>99</v>
      </c>
      <c r="B22" s="93">
        <v>138</v>
      </c>
      <c r="C22" s="94">
        <v>130</v>
      </c>
      <c r="D22" s="95">
        <f t="shared" si="1"/>
        <v>-5.7971014492753659E-2</v>
      </c>
      <c r="E22" s="94">
        <v>1</v>
      </c>
      <c r="F22" s="94">
        <v>3</v>
      </c>
      <c r="G22" s="96">
        <f t="shared" si="0"/>
        <v>2</v>
      </c>
      <c r="H22" s="93">
        <v>6</v>
      </c>
      <c r="I22" s="94">
        <v>14</v>
      </c>
      <c r="J22" s="95">
        <f t="shared" si="2"/>
        <v>1.3333333333333335</v>
      </c>
      <c r="K22" s="94">
        <v>169</v>
      </c>
      <c r="L22" s="94">
        <v>163</v>
      </c>
      <c r="M22" s="96">
        <f t="shared" si="3"/>
        <v>-3.5502958579881616E-2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100000000000001" customHeight="1" x14ac:dyDescent="0.2">
      <c r="A23" s="24" t="s">
        <v>100</v>
      </c>
      <c r="B23" s="93">
        <v>301</v>
      </c>
      <c r="C23" s="94">
        <v>269</v>
      </c>
      <c r="D23" s="95">
        <f t="shared" si="1"/>
        <v>-0.10631229235880402</v>
      </c>
      <c r="E23" s="94">
        <v>5</v>
      </c>
      <c r="F23" s="94">
        <v>1</v>
      </c>
      <c r="G23" s="96">
        <f t="shared" si="0"/>
        <v>-0.8</v>
      </c>
      <c r="H23" s="93">
        <v>19</v>
      </c>
      <c r="I23" s="94">
        <v>18</v>
      </c>
      <c r="J23" s="95">
        <f t="shared" si="2"/>
        <v>-5.2631578947368474E-2</v>
      </c>
      <c r="K23" s="94">
        <v>369</v>
      </c>
      <c r="L23" s="94">
        <v>318</v>
      </c>
      <c r="M23" s="96">
        <f t="shared" si="3"/>
        <v>-0.13821138211382111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7.100000000000001" customHeight="1" x14ac:dyDescent="0.2">
      <c r="A24" s="24" t="s">
        <v>36</v>
      </c>
      <c r="B24" s="93">
        <v>142</v>
      </c>
      <c r="C24" s="94">
        <v>133</v>
      </c>
      <c r="D24" s="95">
        <f t="shared" si="1"/>
        <v>-6.3380281690140872E-2</v>
      </c>
      <c r="E24" s="94">
        <v>1</v>
      </c>
      <c r="F24" s="94">
        <v>2</v>
      </c>
      <c r="G24" s="96">
        <f t="shared" si="0"/>
        <v>1</v>
      </c>
      <c r="H24" s="93">
        <v>21</v>
      </c>
      <c r="I24" s="94">
        <v>20</v>
      </c>
      <c r="J24" s="95">
        <f t="shared" si="2"/>
        <v>-4.7619047619047672E-2</v>
      </c>
      <c r="K24" s="94">
        <v>157</v>
      </c>
      <c r="L24" s="94">
        <v>165</v>
      </c>
      <c r="M24" s="96">
        <f t="shared" si="3"/>
        <v>5.0955414012738842E-2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7.100000000000001" customHeight="1" x14ac:dyDescent="0.2">
      <c r="A25" s="24" t="s">
        <v>37</v>
      </c>
      <c r="B25" s="93">
        <v>207</v>
      </c>
      <c r="C25" s="94">
        <v>231</v>
      </c>
      <c r="D25" s="95">
        <f t="shared" si="1"/>
        <v>0.11594202898550732</v>
      </c>
      <c r="E25" s="94">
        <v>1</v>
      </c>
      <c r="F25" s="94">
        <v>2</v>
      </c>
      <c r="G25" s="96">
        <f t="shared" si="0"/>
        <v>1</v>
      </c>
      <c r="H25" s="93">
        <v>18</v>
      </c>
      <c r="I25" s="94">
        <v>16</v>
      </c>
      <c r="J25" s="95">
        <f t="shared" si="2"/>
        <v>-0.11111111111111116</v>
      </c>
      <c r="K25" s="94">
        <v>230</v>
      </c>
      <c r="L25" s="94">
        <v>262</v>
      </c>
      <c r="M25" s="96">
        <f t="shared" si="3"/>
        <v>0.13913043478260878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100000000000001" customHeight="1" thickBot="1" x14ac:dyDescent="0.25">
      <c r="A26" s="11" t="s">
        <v>35</v>
      </c>
      <c r="B26" s="133">
        <f>SUM(B6:B25)</f>
        <v>8286</v>
      </c>
      <c r="C26" s="134">
        <f>SUM(C6:C25)</f>
        <v>8270</v>
      </c>
      <c r="D26" s="135">
        <f>(C26/B26)-1</f>
        <v>-1.9309678976586753E-3</v>
      </c>
      <c r="E26" s="134">
        <f>SUM(E6:E25)</f>
        <v>105</v>
      </c>
      <c r="F26" s="134">
        <f>SUM(F6:F25)</f>
        <v>90</v>
      </c>
      <c r="G26" s="136">
        <f>(F26/E26)-1</f>
        <v>-0.1428571428571429</v>
      </c>
      <c r="H26" s="133">
        <f>SUM(H6:H25)</f>
        <v>556</v>
      </c>
      <c r="I26" s="134">
        <f>SUM(I6:I25)</f>
        <v>531</v>
      </c>
      <c r="J26" s="135">
        <f>(I26/H26)-1</f>
        <v>-4.4964028776978471E-2</v>
      </c>
      <c r="K26" s="134">
        <f>SUM(K6:K25)</f>
        <v>9664</v>
      </c>
      <c r="L26" s="134">
        <f>SUM(L6:L25)</f>
        <v>9641</v>
      </c>
      <c r="M26" s="136">
        <f>(L26/K26)-1</f>
        <v>-2.3799668874172619E-3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9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9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9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9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.9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.9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9" spans="1:27" x14ac:dyDescent="0.2">
      <c r="G39" s="1"/>
    </row>
    <row r="50" spans="9:9" x14ac:dyDescent="0.2">
      <c r="I50" s="1"/>
    </row>
  </sheetData>
  <mergeCells count="5">
    <mergeCell ref="A4:A5"/>
    <mergeCell ref="B4:D4"/>
    <mergeCell ref="E4:G4"/>
    <mergeCell ref="H4:J4"/>
    <mergeCell ref="K4:M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65A0-4AE6-40F2-8253-485377C268BB}">
  <sheetPr>
    <pageSetUpPr fitToPage="1"/>
  </sheetPr>
  <dimension ref="A1:U48"/>
  <sheetViews>
    <sheetView showGridLines="0" zoomScaleNormal="100" workbookViewId="0">
      <selection activeCell="E25" sqref="E25"/>
    </sheetView>
  </sheetViews>
  <sheetFormatPr defaultColWidth="9.140625" defaultRowHeight="12" x14ac:dyDescent="0.2"/>
  <cols>
    <col min="1" max="1" width="18.7109375" style="3" customWidth="1"/>
    <col min="2" max="10" width="7.85546875" style="3" customWidth="1"/>
    <col min="11" max="11" width="3.28515625" style="3" customWidth="1"/>
    <col min="12" max="16384" width="9.140625" style="3"/>
  </cols>
  <sheetData>
    <row r="1" spans="1:21" ht="6" customHeight="1" x14ac:dyDescent="0.2"/>
    <row r="2" spans="1:21" ht="18.95" customHeight="1" x14ac:dyDescent="0.25">
      <c r="A2" s="13" t="s">
        <v>202</v>
      </c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95" customHeight="1" thickBot="1" x14ac:dyDescent="0.25">
      <c r="A3" s="2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95" customHeight="1" x14ac:dyDescent="0.2">
      <c r="A4" s="227" t="str">
        <f>+'1'!A4</f>
        <v>Janeiro-março</v>
      </c>
      <c r="B4" s="229" t="s">
        <v>31</v>
      </c>
      <c r="C4" s="230"/>
      <c r="D4" s="231"/>
      <c r="E4" s="229" t="s">
        <v>18</v>
      </c>
      <c r="F4" s="230"/>
      <c r="G4" s="231"/>
      <c r="H4" s="230" t="s">
        <v>20</v>
      </c>
      <c r="I4" s="230"/>
      <c r="J4" s="230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0" customHeight="1" x14ac:dyDescent="0.2">
      <c r="A5" s="228"/>
      <c r="B5" s="89">
        <v>2019</v>
      </c>
      <c r="C5" s="89">
        <v>2024</v>
      </c>
      <c r="D5" s="89">
        <v>2025</v>
      </c>
      <c r="E5" s="89">
        <v>2019</v>
      </c>
      <c r="F5" s="89">
        <v>2024</v>
      </c>
      <c r="G5" s="89">
        <v>2025</v>
      </c>
      <c r="H5" s="89">
        <v>2019</v>
      </c>
      <c r="I5" s="89">
        <v>2024</v>
      </c>
      <c r="J5" s="89">
        <v>2025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95" customHeight="1" x14ac:dyDescent="0.2">
      <c r="A6" s="24" t="s">
        <v>101</v>
      </c>
      <c r="B6" s="173">
        <v>80</v>
      </c>
      <c r="C6" s="174">
        <v>74</v>
      </c>
      <c r="D6" s="175">
        <v>68</v>
      </c>
      <c r="E6" s="94">
        <v>310</v>
      </c>
      <c r="F6" s="94">
        <v>375</v>
      </c>
      <c r="G6" s="157">
        <v>347</v>
      </c>
      <c r="H6" s="137">
        <v>6372</v>
      </c>
      <c r="I6" s="138">
        <v>6390</v>
      </c>
      <c r="J6" s="156">
        <v>6572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95" customHeight="1" x14ac:dyDescent="0.2">
      <c r="A7" s="24" t="s">
        <v>102</v>
      </c>
      <c r="B7" s="176">
        <v>17</v>
      </c>
      <c r="C7" s="177">
        <v>15</v>
      </c>
      <c r="D7" s="178">
        <v>13</v>
      </c>
      <c r="E7" s="94">
        <v>77</v>
      </c>
      <c r="F7" s="94">
        <v>62</v>
      </c>
      <c r="G7" s="157">
        <v>96</v>
      </c>
      <c r="H7" s="93">
        <v>2308</v>
      </c>
      <c r="I7" s="94">
        <v>2035</v>
      </c>
      <c r="J7" s="157">
        <v>1863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95" customHeight="1" x14ac:dyDescent="0.2">
      <c r="A8" s="24" t="s">
        <v>103</v>
      </c>
      <c r="B8" s="176">
        <v>23</v>
      </c>
      <c r="C8" s="177">
        <v>16</v>
      </c>
      <c r="D8" s="178">
        <v>9</v>
      </c>
      <c r="E8" s="94">
        <v>146</v>
      </c>
      <c r="F8" s="94">
        <v>119</v>
      </c>
      <c r="G8" s="157">
        <v>88</v>
      </c>
      <c r="H8" s="93">
        <v>1381</v>
      </c>
      <c r="I8" s="94">
        <v>1239</v>
      </c>
      <c r="J8" s="157">
        <v>1206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95" customHeight="1" thickBot="1" x14ac:dyDescent="0.25">
      <c r="A9" s="11" t="s">
        <v>35</v>
      </c>
      <c r="B9" s="133">
        <f t="shared" ref="B9:J9" si="0">SUM(B6:B8)</f>
        <v>120</v>
      </c>
      <c r="C9" s="134">
        <f t="shared" si="0"/>
        <v>105</v>
      </c>
      <c r="D9" s="149">
        <f t="shared" si="0"/>
        <v>90</v>
      </c>
      <c r="E9" s="134">
        <f t="shared" si="0"/>
        <v>533</v>
      </c>
      <c r="F9" s="134">
        <f t="shared" si="0"/>
        <v>556</v>
      </c>
      <c r="G9" s="134">
        <f t="shared" si="0"/>
        <v>531</v>
      </c>
      <c r="H9" s="133">
        <f t="shared" si="0"/>
        <v>10061</v>
      </c>
      <c r="I9" s="134">
        <f t="shared" si="0"/>
        <v>9664</v>
      </c>
      <c r="J9" s="134">
        <f t="shared" si="0"/>
        <v>9641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9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95" customHeight="1" x14ac:dyDescent="0.25">
      <c r="A11" s="13" t="s">
        <v>205</v>
      </c>
      <c r="B11" s="2"/>
      <c r="C11" s="2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95" customHeight="1" thickBot="1" x14ac:dyDescent="0.25">
      <c r="A12" s="2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95" customHeight="1" x14ac:dyDescent="0.2">
      <c r="A13" s="227" t="str">
        <f>+'1'!A4</f>
        <v>Janeiro-março</v>
      </c>
      <c r="B13" s="229" t="s">
        <v>31</v>
      </c>
      <c r="C13" s="230"/>
      <c r="D13" s="230"/>
      <c r="E13" s="229" t="s">
        <v>18</v>
      </c>
      <c r="F13" s="230"/>
      <c r="G13" s="231"/>
      <c r="H13" s="230" t="s">
        <v>20</v>
      </c>
      <c r="I13" s="230"/>
      <c r="J13" s="23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95" customHeight="1" x14ac:dyDescent="0.2">
      <c r="A14" s="228"/>
      <c r="B14" s="245" t="s">
        <v>146</v>
      </c>
      <c r="C14" s="246"/>
      <c r="D14" s="246"/>
      <c r="E14" s="246"/>
      <c r="F14" s="246"/>
      <c r="G14" s="246"/>
      <c r="H14" s="246"/>
      <c r="I14" s="246"/>
      <c r="J14" s="24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95" customHeight="1" x14ac:dyDescent="0.2">
      <c r="A15" s="25"/>
      <c r="B15" s="32" t="s">
        <v>183</v>
      </c>
      <c r="C15" s="32" t="s">
        <v>184</v>
      </c>
      <c r="D15" s="32"/>
      <c r="E15" s="32" t="s">
        <v>183</v>
      </c>
      <c r="F15" s="32" t="s">
        <v>184</v>
      </c>
      <c r="G15" s="33"/>
      <c r="H15" s="32" t="s">
        <v>183</v>
      </c>
      <c r="I15" s="32" t="s">
        <v>184</v>
      </c>
      <c r="J15" s="4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95" customHeight="1" x14ac:dyDescent="0.2">
      <c r="A16" s="24" t="s">
        <v>101</v>
      </c>
      <c r="B16" s="122">
        <f>(D6/B6)-1</f>
        <v>-0.15000000000000002</v>
      </c>
      <c r="C16" s="123">
        <f>(D6/C6)-1</f>
        <v>-8.108108108108103E-2</v>
      </c>
      <c r="D16" s="124"/>
      <c r="E16" s="123">
        <f>(G6/E6)-1</f>
        <v>0.11935483870967745</v>
      </c>
      <c r="F16" s="123">
        <f>(G6/F6)-1</f>
        <v>-7.4666666666666659E-2</v>
      </c>
      <c r="G16" s="121"/>
      <c r="H16" s="122">
        <f>(J6/H6)-1</f>
        <v>3.1387319522912849E-2</v>
      </c>
      <c r="I16" s="123">
        <f>(J6/I6)-1</f>
        <v>2.8482003129890465E-2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8.95" customHeight="1" x14ac:dyDescent="0.2">
      <c r="A17" s="24" t="s">
        <v>102</v>
      </c>
      <c r="B17" s="122">
        <f>(D7/B7)-1</f>
        <v>-0.23529411764705888</v>
      </c>
      <c r="C17" s="123">
        <f>(D7/C7)-1</f>
        <v>-0.1333333333333333</v>
      </c>
      <c r="D17" s="124"/>
      <c r="E17" s="123">
        <f>(G7/E7)-1</f>
        <v>0.24675324675324672</v>
      </c>
      <c r="F17" s="123">
        <f>(G7/F7)-1</f>
        <v>0.54838709677419351</v>
      </c>
      <c r="G17" s="121"/>
      <c r="H17" s="122">
        <f>(J7/H7)-1</f>
        <v>-0.19280762564991338</v>
      </c>
      <c r="I17" s="123">
        <f>(J7/I7)-1</f>
        <v>-8.4520884520884576E-2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95" customHeight="1" x14ac:dyDescent="0.2">
      <c r="A18" s="24" t="s">
        <v>103</v>
      </c>
      <c r="B18" s="122">
        <f>(D8/B8)-1</f>
        <v>-0.60869565217391308</v>
      </c>
      <c r="C18" s="123">
        <f>(D8/C8)-1</f>
        <v>-0.4375</v>
      </c>
      <c r="D18" s="124"/>
      <c r="E18" s="123">
        <f>(G8/E8)-1</f>
        <v>-0.39726027397260277</v>
      </c>
      <c r="F18" s="123">
        <f>(G8/F8)-1</f>
        <v>-0.26050420168067223</v>
      </c>
      <c r="G18" s="121"/>
      <c r="H18" s="122">
        <f>(J8/H8)-1</f>
        <v>-0.12671976828385223</v>
      </c>
      <c r="I18" s="123">
        <f>(J8/I8)-1</f>
        <v>-2.6634382566585901E-2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95" customHeight="1" thickBot="1" x14ac:dyDescent="0.25">
      <c r="A19" s="11" t="s">
        <v>35</v>
      </c>
      <c r="B19" s="125">
        <f>(D9/B9)-1</f>
        <v>-0.25</v>
      </c>
      <c r="C19" s="126">
        <f>(D9/C9)-1</f>
        <v>-0.1428571428571429</v>
      </c>
      <c r="D19" s="129"/>
      <c r="E19" s="126">
        <f>(G9/E9)-1</f>
        <v>-3.7523452157598447E-3</v>
      </c>
      <c r="F19" s="126">
        <f>(G9/F9)-1</f>
        <v>-4.4964028776978471E-2</v>
      </c>
      <c r="G19" s="179"/>
      <c r="H19" s="125">
        <f>(J9/H9)-1</f>
        <v>-4.1745353344597946E-2</v>
      </c>
      <c r="I19" s="126">
        <f>(J9/I9)-1</f>
        <v>-2.3799668874172619E-3</v>
      </c>
      <c r="J19" s="4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7" spans="7:9" x14ac:dyDescent="0.2">
      <c r="G37" s="1"/>
    </row>
    <row r="48" spans="7:9" x14ac:dyDescent="0.2">
      <c r="I48" s="1"/>
    </row>
  </sheetData>
  <mergeCells count="9">
    <mergeCell ref="H13:J13"/>
    <mergeCell ref="B14:J14"/>
    <mergeCell ref="A4:A5"/>
    <mergeCell ref="B4:D4"/>
    <mergeCell ref="E4:G4"/>
    <mergeCell ref="H4:J4"/>
    <mergeCell ref="B13:D13"/>
    <mergeCell ref="E13:G13"/>
    <mergeCell ref="A13:A1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ignoredErrors>
    <ignoredError sqref="B9:C9 H9:I9 E9:F9 D9 G9 J9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774C-D7D7-4218-B181-2175F3BB76EA}">
  <sheetPr>
    <pageSetUpPr fitToPage="1"/>
  </sheetPr>
  <dimension ref="A1:AA48"/>
  <sheetViews>
    <sheetView showGridLines="0" zoomScaleNormal="100" workbookViewId="0">
      <selection activeCell="F21" sqref="F21"/>
    </sheetView>
  </sheetViews>
  <sheetFormatPr defaultColWidth="9.140625" defaultRowHeight="12" x14ac:dyDescent="0.2"/>
  <cols>
    <col min="1" max="1" width="18.7109375" style="3" customWidth="1"/>
    <col min="2" max="6" width="9.7109375" style="3" customWidth="1"/>
    <col min="7" max="7" width="4.42578125" style="3" customWidth="1"/>
    <col min="8" max="16384" width="9.140625" style="3"/>
  </cols>
  <sheetData>
    <row r="1" spans="1:27" ht="6.75" customHeight="1" x14ac:dyDescent="0.2"/>
    <row r="2" spans="1:27" ht="18.95" customHeight="1" x14ac:dyDescent="0.25">
      <c r="A2" s="13" t="s">
        <v>209</v>
      </c>
      <c r="B2" s="14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27" t="str">
        <f>+'1'!A4</f>
        <v>Janeiro-março</v>
      </c>
      <c r="B4" s="247" t="s">
        <v>131</v>
      </c>
      <c r="C4" s="248"/>
      <c r="D4" s="248"/>
      <c r="E4" s="248"/>
      <c r="F4" s="24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28"/>
      <c r="B5" s="36">
        <v>2019</v>
      </c>
      <c r="C5" s="37">
        <v>2024</v>
      </c>
      <c r="D5" s="38">
        <v>2025</v>
      </c>
      <c r="E5" s="39" t="s">
        <v>180</v>
      </c>
      <c r="F5" s="39" t="s">
        <v>182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24" t="s">
        <v>134</v>
      </c>
      <c r="B6" s="107">
        <v>10638</v>
      </c>
      <c r="C6" s="94">
        <v>9883</v>
      </c>
      <c r="D6" s="154">
        <v>10049</v>
      </c>
      <c r="E6" s="180">
        <f>(D6/B6)-1</f>
        <v>-5.5367550291408163E-2</v>
      </c>
      <c r="F6" s="96">
        <f>(D6/C6)-1</f>
        <v>1.6796519275523725E-2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4" t="s">
        <v>135</v>
      </c>
      <c r="B7" s="107">
        <v>362</v>
      </c>
      <c r="C7" s="94">
        <v>363</v>
      </c>
      <c r="D7" s="154">
        <v>368</v>
      </c>
      <c r="E7" s="180">
        <f t="shared" ref="E7:E13" si="0">(D7/B7)-1</f>
        <v>1.6574585635359185E-2</v>
      </c>
      <c r="F7" s="96">
        <f t="shared" ref="F7:F12" si="1">(D7/C7)-1</f>
        <v>1.377410468319562E-2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4" t="s">
        <v>130</v>
      </c>
      <c r="B8" s="107">
        <v>598</v>
      </c>
      <c r="C8" s="94">
        <v>364</v>
      </c>
      <c r="D8" s="154">
        <v>315</v>
      </c>
      <c r="E8" s="180">
        <f t="shared" si="0"/>
        <v>-0.47324414715719065</v>
      </c>
      <c r="F8" s="96">
        <f t="shared" si="1"/>
        <v>-0.13461538461538458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24" t="s">
        <v>129</v>
      </c>
      <c r="B9" s="107">
        <v>1595</v>
      </c>
      <c r="C9" s="94">
        <v>1905</v>
      </c>
      <c r="D9" s="154">
        <v>1857</v>
      </c>
      <c r="E9" s="180">
        <f t="shared" si="0"/>
        <v>0.16426332288401246</v>
      </c>
      <c r="F9" s="96">
        <f t="shared" si="1"/>
        <v>-2.5196850393700787E-2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24" t="s">
        <v>104</v>
      </c>
      <c r="B10" s="107">
        <v>497</v>
      </c>
      <c r="C10" s="94">
        <v>651</v>
      </c>
      <c r="D10" s="154">
        <v>793</v>
      </c>
      <c r="E10" s="180">
        <f t="shared" si="0"/>
        <v>0.59557344064386308</v>
      </c>
      <c r="F10" s="96">
        <f t="shared" si="1"/>
        <v>0.21812596006144402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24" t="s">
        <v>105</v>
      </c>
      <c r="B11" s="107">
        <v>49</v>
      </c>
      <c r="C11" s="94">
        <v>27</v>
      </c>
      <c r="D11" s="154">
        <v>37</v>
      </c>
      <c r="E11" s="180">
        <f t="shared" si="0"/>
        <v>-0.24489795918367352</v>
      </c>
      <c r="F11" s="96">
        <f t="shared" si="1"/>
        <v>0.37037037037037046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24" t="s">
        <v>174</v>
      </c>
      <c r="B12" s="107">
        <v>155</v>
      </c>
      <c r="C12" s="94">
        <v>170</v>
      </c>
      <c r="D12" s="154">
        <v>175</v>
      </c>
      <c r="E12" s="180">
        <f t="shared" si="0"/>
        <v>0.12903225806451624</v>
      </c>
      <c r="F12" s="96">
        <f t="shared" si="1"/>
        <v>2.9411764705882248E-2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thickBot="1" x14ac:dyDescent="0.25">
      <c r="A13" s="11" t="s">
        <v>35</v>
      </c>
      <c r="B13" s="133">
        <f>SUM(B6:B12)</f>
        <v>13894</v>
      </c>
      <c r="C13" s="134">
        <f>SUM(C6:C12)</f>
        <v>13363</v>
      </c>
      <c r="D13" s="149">
        <f>SUM(D6:D12)</f>
        <v>13594</v>
      </c>
      <c r="E13" s="181">
        <f t="shared" si="0"/>
        <v>-2.1592054124082383E-2</v>
      </c>
      <c r="F13" s="136">
        <f>(D13/C13)-1</f>
        <v>1.7286537454164419E-2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3.5" customHeight="1" x14ac:dyDescent="0.2">
      <c r="A14" s="86" t="s">
        <v>176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9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9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9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9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7" spans="1:27" x14ac:dyDescent="0.2">
      <c r="G37" s="1"/>
    </row>
    <row r="48" spans="1:27" x14ac:dyDescent="0.2">
      <c r="I48" s="1"/>
    </row>
  </sheetData>
  <mergeCells count="2">
    <mergeCell ref="A4:A5"/>
    <mergeCell ref="B4:F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ignoredErrors>
    <ignoredError sqref="B13:D13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9A88C-8021-47E8-8046-8221D91C3710}">
  <sheetPr>
    <pageSetUpPr fitToPage="1"/>
  </sheetPr>
  <dimension ref="A1:AA49"/>
  <sheetViews>
    <sheetView showGridLines="0" zoomScaleNormal="100" workbookViewId="0"/>
  </sheetViews>
  <sheetFormatPr defaultColWidth="9.140625" defaultRowHeight="12" x14ac:dyDescent="0.2"/>
  <cols>
    <col min="1" max="1" width="18.7109375" style="3" customWidth="1"/>
    <col min="2" max="13" width="7.85546875" style="3" customWidth="1"/>
    <col min="14" max="14" width="3.5703125" style="3" customWidth="1"/>
    <col min="15" max="16384" width="9.140625" style="3"/>
  </cols>
  <sheetData>
    <row r="1" spans="1:27" ht="6" customHeight="1" x14ac:dyDescent="0.2"/>
    <row r="2" spans="1:27" ht="18.95" customHeight="1" x14ac:dyDescent="0.25">
      <c r="A2" s="13" t="s">
        <v>203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 t="s">
        <v>153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34" t="str">
        <f>+'1'!A4</f>
        <v>Janeiro-março</v>
      </c>
      <c r="B4" s="229" t="s">
        <v>31</v>
      </c>
      <c r="C4" s="230"/>
      <c r="D4" s="231"/>
      <c r="E4" s="230" t="s">
        <v>18</v>
      </c>
      <c r="F4" s="230"/>
      <c r="G4" s="230"/>
      <c r="H4" s="229" t="s">
        <v>20</v>
      </c>
      <c r="I4" s="230"/>
      <c r="J4" s="231"/>
      <c r="K4" s="230" t="s">
        <v>141</v>
      </c>
      <c r="L4" s="230"/>
      <c r="M4" s="23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34"/>
      <c r="B5" s="89">
        <v>2019</v>
      </c>
      <c r="C5" s="89">
        <v>2024</v>
      </c>
      <c r="D5" s="89">
        <v>2025</v>
      </c>
      <c r="E5" s="89">
        <v>2019</v>
      </c>
      <c r="F5" s="89">
        <v>2024</v>
      </c>
      <c r="G5" s="89">
        <v>2025</v>
      </c>
      <c r="H5" s="89">
        <v>2019</v>
      </c>
      <c r="I5" s="89">
        <v>2024</v>
      </c>
      <c r="J5" s="89">
        <v>2025</v>
      </c>
      <c r="K5" s="89">
        <v>2019</v>
      </c>
      <c r="L5" s="89">
        <v>2024</v>
      </c>
      <c r="M5" s="89">
        <v>2025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100000000000001" customHeight="1" x14ac:dyDescent="0.2">
      <c r="A6" s="31" t="s">
        <v>103</v>
      </c>
      <c r="B6" s="182">
        <v>23</v>
      </c>
      <c r="C6" s="141">
        <v>16</v>
      </c>
      <c r="D6" s="142">
        <v>9</v>
      </c>
      <c r="E6" s="143">
        <v>146</v>
      </c>
      <c r="F6" s="143">
        <v>119</v>
      </c>
      <c r="G6" s="143">
        <v>88</v>
      </c>
      <c r="H6" s="140">
        <v>1381</v>
      </c>
      <c r="I6" s="141">
        <v>1239</v>
      </c>
      <c r="J6" s="142">
        <v>1206</v>
      </c>
      <c r="K6" s="143">
        <v>1550</v>
      </c>
      <c r="L6" s="143">
        <v>1374</v>
      </c>
      <c r="M6" s="143">
        <v>1303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7.100000000000001" customHeight="1" x14ac:dyDescent="0.2">
      <c r="A7" s="24" t="s">
        <v>134</v>
      </c>
      <c r="B7" s="183">
        <v>54</v>
      </c>
      <c r="C7" s="143">
        <v>52</v>
      </c>
      <c r="D7" s="144">
        <v>42</v>
      </c>
      <c r="E7" s="143">
        <v>221</v>
      </c>
      <c r="F7" s="143">
        <v>203</v>
      </c>
      <c r="G7" s="143">
        <v>234</v>
      </c>
      <c r="H7" s="107">
        <v>5900</v>
      </c>
      <c r="I7" s="143">
        <v>5544</v>
      </c>
      <c r="J7" s="144">
        <v>5428</v>
      </c>
      <c r="K7" s="143">
        <v>6175</v>
      </c>
      <c r="L7" s="143">
        <v>5799</v>
      </c>
      <c r="M7" s="143">
        <v>5704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7.100000000000001" customHeight="1" x14ac:dyDescent="0.2">
      <c r="A8" s="24" t="s">
        <v>135</v>
      </c>
      <c r="B8" s="183">
        <v>2</v>
      </c>
      <c r="C8" s="143">
        <v>2</v>
      </c>
      <c r="D8" s="144">
        <v>2</v>
      </c>
      <c r="E8" s="143">
        <v>5</v>
      </c>
      <c r="F8" s="143">
        <v>3</v>
      </c>
      <c r="G8" s="143">
        <v>11</v>
      </c>
      <c r="H8" s="107">
        <v>134</v>
      </c>
      <c r="I8" s="143">
        <v>111</v>
      </c>
      <c r="J8" s="144">
        <v>110</v>
      </c>
      <c r="K8" s="143">
        <v>141</v>
      </c>
      <c r="L8" s="143">
        <v>116</v>
      </c>
      <c r="M8" s="143">
        <v>123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7.100000000000001" customHeight="1" x14ac:dyDescent="0.2">
      <c r="A9" s="24" t="s">
        <v>130</v>
      </c>
      <c r="B9" s="183">
        <v>5</v>
      </c>
      <c r="C9" s="143">
        <v>7</v>
      </c>
      <c r="D9" s="144">
        <v>2</v>
      </c>
      <c r="E9" s="143">
        <v>29</v>
      </c>
      <c r="F9" s="143">
        <v>27</v>
      </c>
      <c r="G9" s="143">
        <v>20</v>
      </c>
      <c r="H9" s="107">
        <v>595</v>
      </c>
      <c r="I9" s="143">
        <v>344</v>
      </c>
      <c r="J9" s="144">
        <v>297</v>
      </c>
      <c r="K9" s="143">
        <v>629</v>
      </c>
      <c r="L9" s="143">
        <v>378</v>
      </c>
      <c r="M9" s="143">
        <v>319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7.100000000000001" customHeight="1" x14ac:dyDescent="0.2">
      <c r="A10" s="24" t="s">
        <v>129</v>
      </c>
      <c r="B10" s="183">
        <v>26</v>
      </c>
      <c r="C10" s="143">
        <v>21</v>
      </c>
      <c r="D10" s="144">
        <v>26</v>
      </c>
      <c r="E10" s="143">
        <v>101</v>
      </c>
      <c r="F10" s="143">
        <v>155</v>
      </c>
      <c r="G10" s="143">
        <v>130</v>
      </c>
      <c r="H10" s="107">
        <v>1496</v>
      </c>
      <c r="I10" s="143">
        <v>1771</v>
      </c>
      <c r="J10" s="144">
        <v>1768</v>
      </c>
      <c r="K10" s="143">
        <v>1623</v>
      </c>
      <c r="L10" s="143">
        <v>1947</v>
      </c>
      <c r="M10" s="143">
        <v>1924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7.100000000000001" customHeight="1" x14ac:dyDescent="0.2">
      <c r="A11" s="24" t="s">
        <v>104</v>
      </c>
      <c r="B11" s="183">
        <v>5</v>
      </c>
      <c r="C11" s="143">
        <v>4</v>
      </c>
      <c r="D11" s="144">
        <v>8</v>
      </c>
      <c r="E11" s="143">
        <v>22</v>
      </c>
      <c r="F11" s="143">
        <v>36</v>
      </c>
      <c r="G11" s="143">
        <v>38</v>
      </c>
      <c r="H11" s="107">
        <v>448</v>
      </c>
      <c r="I11" s="143">
        <v>597</v>
      </c>
      <c r="J11" s="144">
        <v>738</v>
      </c>
      <c r="K11" s="143">
        <v>475</v>
      </c>
      <c r="L11" s="143">
        <v>637</v>
      </c>
      <c r="M11" s="143">
        <v>784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100000000000001" customHeight="1" x14ac:dyDescent="0.2">
      <c r="A12" s="24" t="s">
        <v>105</v>
      </c>
      <c r="B12" s="183">
        <v>3</v>
      </c>
      <c r="C12" s="143">
        <v>0</v>
      </c>
      <c r="D12" s="144">
        <v>0</v>
      </c>
      <c r="E12" s="143">
        <v>3</v>
      </c>
      <c r="F12" s="143">
        <v>5</v>
      </c>
      <c r="G12" s="143">
        <v>1</v>
      </c>
      <c r="H12" s="107">
        <v>19</v>
      </c>
      <c r="I12" s="143">
        <v>13</v>
      </c>
      <c r="J12" s="144">
        <v>18</v>
      </c>
      <c r="K12" s="143">
        <v>25</v>
      </c>
      <c r="L12" s="143">
        <v>18</v>
      </c>
      <c r="M12" s="143">
        <v>19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100000000000001" customHeight="1" x14ac:dyDescent="0.2">
      <c r="A13" s="24" t="s">
        <v>136</v>
      </c>
      <c r="B13" s="183">
        <v>2</v>
      </c>
      <c r="C13" s="143">
        <v>3</v>
      </c>
      <c r="D13" s="144">
        <v>1</v>
      </c>
      <c r="E13" s="143">
        <v>6</v>
      </c>
      <c r="F13" s="143">
        <v>8</v>
      </c>
      <c r="G13" s="143">
        <v>9</v>
      </c>
      <c r="H13" s="107">
        <v>88</v>
      </c>
      <c r="I13" s="143">
        <v>45</v>
      </c>
      <c r="J13" s="144">
        <v>76</v>
      </c>
      <c r="K13" s="143">
        <v>96</v>
      </c>
      <c r="L13" s="143">
        <v>56</v>
      </c>
      <c r="M13" s="143">
        <v>86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7.100000000000001" customHeight="1" thickBot="1" x14ac:dyDescent="0.25">
      <c r="A14" s="11" t="s">
        <v>35</v>
      </c>
      <c r="B14" s="133">
        <f>SUM(B6:B13)</f>
        <v>120</v>
      </c>
      <c r="C14" s="134">
        <f t="shared" ref="C14:M14" si="0">SUM(C6:C13)</f>
        <v>105</v>
      </c>
      <c r="D14" s="149">
        <f t="shared" si="0"/>
        <v>90</v>
      </c>
      <c r="E14" s="134">
        <f t="shared" si="0"/>
        <v>533</v>
      </c>
      <c r="F14" s="134">
        <f t="shared" si="0"/>
        <v>556</v>
      </c>
      <c r="G14" s="134">
        <f t="shared" si="0"/>
        <v>531</v>
      </c>
      <c r="H14" s="133">
        <f t="shared" si="0"/>
        <v>10061</v>
      </c>
      <c r="I14" s="134">
        <f t="shared" si="0"/>
        <v>9664</v>
      </c>
      <c r="J14" s="149">
        <f t="shared" si="0"/>
        <v>9641</v>
      </c>
      <c r="K14" s="134">
        <f t="shared" si="0"/>
        <v>10714</v>
      </c>
      <c r="L14" s="134">
        <f t="shared" si="0"/>
        <v>10325</v>
      </c>
      <c r="M14" s="134">
        <f t="shared" si="0"/>
        <v>10262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3.5" customHeight="1" x14ac:dyDescent="0.2">
      <c r="A15" s="86" t="s">
        <v>176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8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5">
      <c r="A17" s="13" t="s">
        <v>204</v>
      </c>
      <c r="B17" s="2"/>
      <c r="C17" s="2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0.5" customHeight="1" thickBot="1" x14ac:dyDescent="0.25">
      <c r="A18" s="2"/>
      <c r="B18" s="2"/>
      <c r="C18" s="2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234" t="str">
        <f>+'1'!A4</f>
        <v>Janeiro-março</v>
      </c>
      <c r="B19" s="229" t="s">
        <v>31</v>
      </c>
      <c r="C19" s="230"/>
      <c r="D19" s="231"/>
      <c r="E19" s="230" t="s">
        <v>18</v>
      </c>
      <c r="F19" s="230"/>
      <c r="G19" s="230"/>
      <c r="H19" s="229" t="s">
        <v>20</v>
      </c>
      <c r="I19" s="230"/>
      <c r="J19" s="231"/>
      <c r="K19" s="230" t="s">
        <v>141</v>
      </c>
      <c r="L19" s="230"/>
      <c r="M19" s="23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234"/>
      <c r="B20" s="243" t="s">
        <v>146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5"/>
      <c r="B21" s="32" t="s">
        <v>183</v>
      </c>
      <c r="C21" s="32" t="s">
        <v>184</v>
      </c>
      <c r="D21" s="32"/>
      <c r="E21" s="32" t="s">
        <v>183</v>
      </c>
      <c r="F21" s="32" t="s">
        <v>184</v>
      </c>
      <c r="G21" s="33"/>
      <c r="H21" s="32" t="s">
        <v>183</v>
      </c>
      <c r="I21" s="32" t="s">
        <v>184</v>
      </c>
      <c r="J21" s="33"/>
      <c r="K21" s="32" t="s">
        <v>183</v>
      </c>
      <c r="L21" s="32" t="s">
        <v>184</v>
      </c>
      <c r="M21" s="3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7.100000000000001" customHeight="1" x14ac:dyDescent="0.2">
      <c r="A22" s="34" t="s">
        <v>103</v>
      </c>
      <c r="B22" s="119">
        <f>(D6/B6)-1</f>
        <v>-0.60869565217391308</v>
      </c>
      <c r="C22" s="120">
        <f>(D6/C6)-1</f>
        <v>-0.4375</v>
      </c>
      <c r="D22" s="152"/>
      <c r="E22" s="123">
        <f>(G6/E6)-1</f>
        <v>-0.39726027397260277</v>
      </c>
      <c r="F22" s="123">
        <f>(G6/F6)-1</f>
        <v>-0.26050420168067223</v>
      </c>
      <c r="G22" s="121"/>
      <c r="H22" s="119">
        <f>(J6/H6)-1</f>
        <v>-0.12671976828385223</v>
      </c>
      <c r="I22" s="120">
        <f>(J6/I6)-1</f>
        <v>-2.6634382566585901E-2</v>
      </c>
      <c r="J22" s="152"/>
      <c r="K22" s="123">
        <f>(M6/K6)-1</f>
        <v>-0.15935483870967737</v>
      </c>
      <c r="L22" s="123">
        <f>(M6/L6)-1</f>
        <v>-5.1673944687045115E-2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100000000000001" customHeight="1" x14ac:dyDescent="0.2">
      <c r="A23" s="34" t="s">
        <v>134</v>
      </c>
      <c r="B23" s="122">
        <f t="shared" ref="B23:B30" si="1">(D7/B7)-1</f>
        <v>-0.22222222222222221</v>
      </c>
      <c r="C23" s="123">
        <f>(D7/C7)-1</f>
        <v>-0.19230769230769229</v>
      </c>
      <c r="D23" s="124"/>
      <c r="E23" s="123">
        <f t="shared" ref="E23:E30" si="2">(G7/E7)-1</f>
        <v>5.8823529411764719E-2</v>
      </c>
      <c r="F23" s="123">
        <f>(G7/F7)-1</f>
        <v>0.15270935960591125</v>
      </c>
      <c r="G23" s="121"/>
      <c r="H23" s="122">
        <f t="shared" ref="H23:H30" si="3">(J7/H7)-1</f>
        <v>-7.999999999999996E-2</v>
      </c>
      <c r="I23" s="123">
        <f>(J7/I7)-1</f>
        <v>-2.09235209235209E-2</v>
      </c>
      <c r="J23" s="124"/>
      <c r="K23" s="123">
        <f t="shared" ref="K23:K30" si="4">(M7/K7)-1</f>
        <v>-7.6275303643724701E-2</v>
      </c>
      <c r="L23" s="123">
        <f>(M7/L7)-1</f>
        <v>-1.6382134850836394E-2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7.100000000000001" customHeight="1" x14ac:dyDescent="0.2">
      <c r="A24" s="34" t="s">
        <v>135</v>
      </c>
      <c r="B24" s="122">
        <f t="shared" si="1"/>
        <v>0</v>
      </c>
      <c r="C24" s="123">
        <f t="shared" ref="C24:C30" si="5">(D8/C8)-1</f>
        <v>0</v>
      </c>
      <c r="D24" s="124"/>
      <c r="E24" s="123">
        <f t="shared" si="2"/>
        <v>1.2000000000000002</v>
      </c>
      <c r="F24" s="123">
        <f t="shared" ref="F24:F30" si="6">(G8/F8)-1</f>
        <v>2.6666666666666665</v>
      </c>
      <c r="G24" s="121"/>
      <c r="H24" s="122">
        <f t="shared" si="3"/>
        <v>-0.17910447761194026</v>
      </c>
      <c r="I24" s="123">
        <f t="shared" ref="I24:I30" si="7">(J8/I8)-1</f>
        <v>-9.009009009009028E-3</v>
      </c>
      <c r="J24" s="124"/>
      <c r="K24" s="123">
        <f t="shared" si="4"/>
        <v>-0.12765957446808507</v>
      </c>
      <c r="L24" s="123">
        <f t="shared" ref="L24:L30" si="8">(M8/L8)-1</f>
        <v>6.0344827586206851E-2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7.100000000000001" customHeight="1" x14ac:dyDescent="0.2">
      <c r="A25" s="34" t="s">
        <v>130</v>
      </c>
      <c r="B25" s="122">
        <f t="shared" si="1"/>
        <v>-0.6</v>
      </c>
      <c r="C25" s="123">
        <f t="shared" si="5"/>
        <v>-0.7142857142857143</v>
      </c>
      <c r="D25" s="124"/>
      <c r="E25" s="123">
        <f t="shared" si="2"/>
        <v>-0.31034482758620685</v>
      </c>
      <c r="F25" s="123">
        <f t="shared" si="6"/>
        <v>-0.2592592592592593</v>
      </c>
      <c r="G25" s="121"/>
      <c r="H25" s="122">
        <f t="shared" si="3"/>
        <v>-0.50084033613445378</v>
      </c>
      <c r="I25" s="123">
        <f t="shared" si="7"/>
        <v>-0.13662790697674421</v>
      </c>
      <c r="J25" s="124"/>
      <c r="K25" s="123">
        <f t="shared" si="4"/>
        <v>-0.49284578696343406</v>
      </c>
      <c r="L25" s="123">
        <f t="shared" si="8"/>
        <v>-0.15608465608465605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100000000000001" customHeight="1" x14ac:dyDescent="0.2">
      <c r="A26" s="34" t="s">
        <v>129</v>
      </c>
      <c r="B26" s="122">
        <f t="shared" si="1"/>
        <v>0</v>
      </c>
      <c r="C26" s="123">
        <f t="shared" si="5"/>
        <v>0.23809523809523814</v>
      </c>
      <c r="D26" s="124"/>
      <c r="E26" s="123">
        <f t="shared" si="2"/>
        <v>0.28712871287128716</v>
      </c>
      <c r="F26" s="123">
        <f t="shared" si="6"/>
        <v>-0.16129032258064513</v>
      </c>
      <c r="G26" s="121"/>
      <c r="H26" s="122">
        <f t="shared" si="3"/>
        <v>0.18181818181818188</v>
      </c>
      <c r="I26" s="123">
        <f t="shared" si="7"/>
        <v>-1.6939582156973998E-3</v>
      </c>
      <c r="J26" s="124"/>
      <c r="K26" s="123">
        <f t="shared" si="4"/>
        <v>0.18545902649414669</v>
      </c>
      <c r="L26" s="123">
        <f t="shared" si="8"/>
        <v>-1.1813045711350778E-2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7.100000000000001" customHeight="1" x14ac:dyDescent="0.2">
      <c r="A27" s="34" t="s">
        <v>104</v>
      </c>
      <c r="B27" s="122">
        <f t="shared" si="1"/>
        <v>0.60000000000000009</v>
      </c>
      <c r="C27" s="123">
        <f t="shared" si="5"/>
        <v>1</v>
      </c>
      <c r="D27" s="124"/>
      <c r="E27" s="123">
        <f t="shared" si="2"/>
        <v>0.72727272727272729</v>
      </c>
      <c r="F27" s="123">
        <f t="shared" si="6"/>
        <v>5.555555555555558E-2</v>
      </c>
      <c r="G27" s="121"/>
      <c r="H27" s="122">
        <f t="shared" si="3"/>
        <v>0.6473214285714286</v>
      </c>
      <c r="I27" s="123">
        <f t="shared" si="7"/>
        <v>0.23618090452261309</v>
      </c>
      <c r="J27" s="124"/>
      <c r="K27" s="123">
        <f t="shared" si="4"/>
        <v>0.65052631578947362</v>
      </c>
      <c r="L27" s="123">
        <f t="shared" si="8"/>
        <v>0.23076923076923084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7.100000000000001" customHeight="1" x14ac:dyDescent="0.2">
      <c r="A28" s="34" t="s">
        <v>105</v>
      </c>
      <c r="B28" s="122">
        <f t="shared" si="1"/>
        <v>-1</v>
      </c>
      <c r="C28" s="123" t="s">
        <v>132</v>
      </c>
      <c r="D28" s="124"/>
      <c r="E28" s="123">
        <f t="shared" si="2"/>
        <v>-0.66666666666666674</v>
      </c>
      <c r="F28" s="123">
        <f>(G12/F12)-1</f>
        <v>-0.8</v>
      </c>
      <c r="G28" s="121"/>
      <c r="H28" s="122">
        <f t="shared" si="3"/>
        <v>-5.2631578947368474E-2</v>
      </c>
      <c r="I28" s="123">
        <f>(J12/I12)-1</f>
        <v>0.38461538461538458</v>
      </c>
      <c r="J28" s="124"/>
      <c r="K28" s="123">
        <f t="shared" si="4"/>
        <v>-0.24</v>
      </c>
      <c r="L28" s="123">
        <f>(M12/L12)-1</f>
        <v>5.555555555555558E-2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.100000000000001" customHeight="1" x14ac:dyDescent="0.2">
      <c r="A29" s="24" t="s">
        <v>136</v>
      </c>
      <c r="B29" s="122">
        <f t="shared" si="1"/>
        <v>-0.5</v>
      </c>
      <c r="C29" s="123">
        <f t="shared" si="5"/>
        <v>-0.66666666666666674</v>
      </c>
      <c r="D29" s="124"/>
      <c r="E29" s="123">
        <f t="shared" si="2"/>
        <v>0.5</v>
      </c>
      <c r="F29" s="123">
        <f t="shared" si="6"/>
        <v>0.125</v>
      </c>
      <c r="G29" s="121"/>
      <c r="H29" s="122">
        <f t="shared" si="3"/>
        <v>-0.13636363636363635</v>
      </c>
      <c r="I29" s="123">
        <f t="shared" si="7"/>
        <v>0.68888888888888888</v>
      </c>
      <c r="J29" s="124"/>
      <c r="K29" s="123">
        <f t="shared" si="4"/>
        <v>-0.10416666666666663</v>
      </c>
      <c r="L29" s="123">
        <f t="shared" si="8"/>
        <v>0.53571428571428581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7.100000000000001" customHeight="1" thickBot="1" x14ac:dyDescent="0.25">
      <c r="A30" s="11" t="s">
        <v>35</v>
      </c>
      <c r="B30" s="184">
        <f t="shared" si="1"/>
        <v>-0.25</v>
      </c>
      <c r="C30" s="185">
        <f t="shared" si="5"/>
        <v>-0.1428571428571429</v>
      </c>
      <c r="D30" s="186"/>
      <c r="E30" s="126">
        <f t="shared" si="2"/>
        <v>-3.7523452157598447E-3</v>
      </c>
      <c r="F30" s="126">
        <f t="shared" si="6"/>
        <v>-4.4964028776978471E-2</v>
      </c>
      <c r="G30" s="179"/>
      <c r="H30" s="125">
        <f t="shared" si="3"/>
        <v>-4.1745353344597946E-2</v>
      </c>
      <c r="I30" s="126">
        <f t="shared" si="7"/>
        <v>-2.3799668874172619E-3</v>
      </c>
      <c r="J30" s="186"/>
      <c r="K30" s="126">
        <f t="shared" si="4"/>
        <v>-4.2187791674444641E-2</v>
      </c>
      <c r="L30" s="126">
        <f t="shared" si="8"/>
        <v>-6.1016949152542521E-3</v>
      </c>
      <c r="M30" s="3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2">
      <c r="A31" s="86" t="s">
        <v>176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9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8" spans="1:27" x14ac:dyDescent="0.2">
      <c r="G38" s="1"/>
    </row>
    <row r="49" spans="9:9" x14ac:dyDescent="0.2">
      <c r="I49" s="1"/>
    </row>
  </sheetData>
  <mergeCells count="11">
    <mergeCell ref="A4:A5"/>
    <mergeCell ref="B4:D4"/>
    <mergeCell ref="E4:G4"/>
    <mergeCell ref="H4:J4"/>
    <mergeCell ref="K4:M4"/>
    <mergeCell ref="A19:A20"/>
    <mergeCell ref="B20:M20"/>
    <mergeCell ref="B19:D19"/>
    <mergeCell ref="E19:G19"/>
    <mergeCell ref="H19:J19"/>
    <mergeCell ref="K19:M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0" r:id="rId1"/>
  <ignoredErrors>
    <ignoredError sqref="B14:J14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BB81-201F-4795-B442-0FFD469FC0C9}">
  <sheetPr>
    <pageSetUpPr fitToPage="1"/>
  </sheetPr>
  <dimension ref="A2:S45"/>
  <sheetViews>
    <sheetView showGridLines="0" zoomScaleNormal="100" workbookViewId="0">
      <selection activeCell="G30" sqref="G30"/>
    </sheetView>
  </sheetViews>
  <sheetFormatPr defaultColWidth="9.140625" defaultRowHeight="12" x14ac:dyDescent="0.2"/>
  <cols>
    <col min="1" max="1" width="33.140625" style="3" customWidth="1"/>
    <col min="2" max="2" width="68.28515625" style="3" customWidth="1"/>
    <col min="3" max="3" width="10" style="3" customWidth="1"/>
    <col min="4" max="4" width="9.7109375" style="3" customWidth="1"/>
    <col min="5" max="5" width="8.28515625" style="3" customWidth="1"/>
    <col min="6" max="6" width="9.28515625" style="3" customWidth="1"/>
    <col min="7" max="7" width="11.42578125" style="3" customWidth="1"/>
    <col min="8" max="8" width="2.7109375" style="3" customWidth="1"/>
    <col min="9" max="16384" width="9.140625" style="3"/>
  </cols>
  <sheetData>
    <row r="2" spans="1:19" ht="15" x14ac:dyDescent="0.25">
      <c r="A2" s="13" t="s">
        <v>185</v>
      </c>
      <c r="B2" s="14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x14ac:dyDescent="0.25">
      <c r="A3" s="13"/>
      <c r="B3" s="14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2">
      <c r="A4" s="28" t="s">
        <v>158</v>
      </c>
      <c r="B4" s="29" t="s">
        <v>159</v>
      </c>
      <c r="C4" s="30" t="s">
        <v>162</v>
      </c>
      <c r="D4" s="30" t="s">
        <v>214</v>
      </c>
      <c r="E4" s="30" t="s">
        <v>156</v>
      </c>
      <c r="F4" s="30" t="s">
        <v>215</v>
      </c>
      <c r="G4" s="30" t="s">
        <v>216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6" customHeight="1" x14ac:dyDescent="0.2">
      <c r="A5" s="28"/>
      <c r="B5" s="28"/>
      <c r="C5" s="30"/>
      <c r="D5" s="30"/>
      <c r="E5" s="30"/>
      <c r="F5" s="30">
        <v>2019</v>
      </c>
      <c r="G5" s="3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">
      <c r="A6" s="209" t="s">
        <v>217</v>
      </c>
      <c r="B6" s="254" t="s">
        <v>160</v>
      </c>
      <c r="C6" s="256">
        <v>39</v>
      </c>
      <c r="D6" s="258">
        <v>39</v>
      </c>
      <c r="E6" s="260">
        <v>0.433</v>
      </c>
      <c r="F6" s="252">
        <v>52</v>
      </c>
      <c r="G6" s="249">
        <v>-0.25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thickBot="1" x14ac:dyDescent="0.25">
      <c r="A7" s="210" t="s">
        <v>218</v>
      </c>
      <c r="B7" s="255"/>
      <c r="C7" s="257"/>
      <c r="D7" s="259"/>
      <c r="E7" s="261"/>
      <c r="F7" s="253"/>
      <c r="G7" s="25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thickBot="1" x14ac:dyDescent="0.25">
      <c r="A8" s="209" t="s">
        <v>219</v>
      </c>
      <c r="B8" s="211" t="s">
        <v>154</v>
      </c>
      <c r="C8" s="212">
        <v>6</v>
      </c>
      <c r="D8" s="213">
        <v>6</v>
      </c>
      <c r="E8" s="214">
        <v>6.7000000000000004E-2</v>
      </c>
      <c r="F8" s="215">
        <v>10</v>
      </c>
      <c r="G8" s="216">
        <v>-0.4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thickBot="1" x14ac:dyDescent="0.25">
      <c r="A9" s="209" t="s">
        <v>220</v>
      </c>
      <c r="B9" s="211" t="s">
        <v>210</v>
      </c>
      <c r="C9" s="212">
        <v>1</v>
      </c>
      <c r="D9" s="213">
        <v>1</v>
      </c>
      <c r="E9" s="214">
        <v>1.0999999999999999E-2</v>
      </c>
      <c r="F9" s="215">
        <v>0</v>
      </c>
      <c r="G9" s="217" t="s">
        <v>132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thickBot="1" x14ac:dyDescent="0.25">
      <c r="A10" s="218"/>
      <c r="B10" s="211" t="s">
        <v>175</v>
      </c>
      <c r="C10" s="212">
        <v>1</v>
      </c>
      <c r="D10" s="213">
        <v>1</v>
      </c>
      <c r="E10" s="214">
        <v>1.0999999999999999E-2</v>
      </c>
      <c r="F10" s="215">
        <v>0</v>
      </c>
      <c r="G10" s="217" t="s">
        <v>132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thickBot="1" x14ac:dyDescent="0.25">
      <c r="A11" s="218"/>
      <c r="B11" s="211" t="s">
        <v>155</v>
      </c>
      <c r="C11" s="212">
        <v>0</v>
      </c>
      <c r="D11" s="213">
        <v>0</v>
      </c>
      <c r="E11" s="214">
        <v>0</v>
      </c>
      <c r="F11" s="215">
        <v>1</v>
      </c>
      <c r="G11" s="216">
        <v>-1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.75" thickBot="1" x14ac:dyDescent="0.25">
      <c r="A12" s="218"/>
      <c r="B12" s="211" t="s">
        <v>211</v>
      </c>
      <c r="C12" s="212">
        <v>0</v>
      </c>
      <c r="D12" s="213">
        <v>0</v>
      </c>
      <c r="E12" s="214">
        <v>0</v>
      </c>
      <c r="F12" s="215">
        <v>1</v>
      </c>
      <c r="G12" s="216">
        <v>-1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thickBot="1" x14ac:dyDescent="0.25">
      <c r="A13" s="218"/>
      <c r="B13" s="211" t="s">
        <v>212</v>
      </c>
      <c r="C13" s="212">
        <v>0</v>
      </c>
      <c r="D13" s="213">
        <v>0</v>
      </c>
      <c r="E13" s="214">
        <v>0</v>
      </c>
      <c r="F13" s="215">
        <v>1</v>
      </c>
      <c r="G13" s="216">
        <v>-1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.75" thickBot="1" x14ac:dyDescent="0.25">
      <c r="A14" s="219"/>
      <c r="B14" s="220" t="s">
        <v>157</v>
      </c>
      <c r="C14" s="217" t="s">
        <v>132</v>
      </c>
      <c r="D14" s="221">
        <v>40</v>
      </c>
      <c r="E14" s="222">
        <v>8.5999999999999993E-2</v>
      </c>
      <c r="F14" s="221">
        <v>50</v>
      </c>
      <c r="G14" s="222">
        <v>-0.2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thickBot="1" x14ac:dyDescent="0.25">
      <c r="A15" s="251" t="s">
        <v>213</v>
      </c>
      <c r="B15" s="223" t="s">
        <v>36</v>
      </c>
      <c r="C15" s="224">
        <v>2</v>
      </c>
      <c r="D15" s="224">
        <v>2</v>
      </c>
      <c r="E15" s="225">
        <v>2.1999999999999999E-2</v>
      </c>
      <c r="F15" s="224">
        <v>0</v>
      </c>
      <c r="G15" s="224" t="s">
        <v>132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thickBot="1" x14ac:dyDescent="0.25">
      <c r="A16" s="252"/>
      <c r="B16" s="223" t="s">
        <v>37</v>
      </c>
      <c r="C16" s="224">
        <v>2</v>
      </c>
      <c r="D16" s="224">
        <v>2</v>
      </c>
      <c r="E16" s="225">
        <v>2.1999999999999999E-2</v>
      </c>
      <c r="F16" s="224">
        <v>3</v>
      </c>
      <c r="G16" s="225">
        <v>-0.33300000000000002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thickBot="1" x14ac:dyDescent="0.25">
      <c r="A17" s="253"/>
      <c r="B17" s="220" t="s">
        <v>157</v>
      </c>
      <c r="C17" s="217" t="s">
        <v>132</v>
      </c>
      <c r="D17" s="221">
        <v>4</v>
      </c>
      <c r="E17" s="222">
        <v>4.3999999999999997E-2</v>
      </c>
      <c r="F17" s="221">
        <v>3</v>
      </c>
      <c r="G17" s="222">
        <v>0.33300000000000002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thickBot="1" x14ac:dyDescent="0.25">
      <c r="A18" s="251" t="s">
        <v>161</v>
      </c>
      <c r="B18" s="211" t="s">
        <v>221</v>
      </c>
      <c r="C18" s="217">
        <v>2</v>
      </c>
      <c r="D18" s="217">
        <v>12</v>
      </c>
      <c r="E18" s="216">
        <v>0.13300000000000001</v>
      </c>
      <c r="F18" s="217" t="s">
        <v>132</v>
      </c>
      <c r="G18" s="217" t="s">
        <v>132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36.75" thickBot="1" x14ac:dyDescent="0.25">
      <c r="A19" s="252"/>
      <c r="B19" s="211" t="s">
        <v>222</v>
      </c>
      <c r="C19" s="217">
        <v>1</v>
      </c>
      <c r="D19" s="217">
        <v>27</v>
      </c>
      <c r="E19" s="216">
        <v>0.3</v>
      </c>
      <c r="F19" s="217" t="s">
        <v>132</v>
      </c>
      <c r="G19" s="217" t="s">
        <v>132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thickBot="1" x14ac:dyDescent="0.25">
      <c r="A20" s="253"/>
      <c r="B20" s="220" t="s">
        <v>157</v>
      </c>
      <c r="C20" s="217" t="s">
        <v>132</v>
      </c>
      <c r="D20" s="221">
        <v>39</v>
      </c>
      <c r="E20" s="222">
        <v>0.433</v>
      </c>
      <c r="F20" s="221">
        <v>52</v>
      </c>
      <c r="G20" s="222">
        <v>-0.25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" x14ac:dyDescent="0.25">
      <c r="A21" s="13"/>
      <c r="B21" s="14"/>
      <c r="C21" s="2"/>
      <c r="D21" s="2"/>
      <c r="E21" s="2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34" spans="7:9" x14ac:dyDescent="0.2">
      <c r="G34" s="1"/>
    </row>
    <row r="45" spans="7:9" x14ac:dyDescent="0.2">
      <c r="I45" s="1"/>
    </row>
  </sheetData>
  <mergeCells count="8">
    <mergeCell ref="G6:G7"/>
    <mergeCell ref="A18:A20"/>
    <mergeCell ref="B6:B7"/>
    <mergeCell ref="C6:C7"/>
    <mergeCell ref="D6:D7"/>
    <mergeCell ref="E6:E7"/>
    <mergeCell ref="F6:F7"/>
    <mergeCell ref="A15:A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35B3-5503-4624-A2BD-9B6DB955ACDC}">
  <sheetPr>
    <pageSetUpPr fitToPage="1"/>
  </sheetPr>
  <dimension ref="A1:AA48"/>
  <sheetViews>
    <sheetView showGridLines="0" zoomScaleNormal="100" workbookViewId="0"/>
  </sheetViews>
  <sheetFormatPr defaultColWidth="9.140625" defaultRowHeight="12" x14ac:dyDescent="0.2"/>
  <cols>
    <col min="1" max="1" width="21.7109375" style="3" customWidth="1"/>
    <col min="2" max="4" width="10.28515625" style="3" customWidth="1"/>
    <col min="5" max="5" width="12.42578125" style="3" customWidth="1"/>
    <col min="6" max="6" width="12.140625" style="3" customWidth="1"/>
    <col min="7" max="7" width="10.28515625" style="3" customWidth="1"/>
    <col min="8" max="8" width="13.42578125" style="3" customWidth="1"/>
    <col min="9" max="9" width="12.28515625" style="3" customWidth="1"/>
    <col min="10" max="10" width="10.28515625" style="3" customWidth="1"/>
    <col min="11" max="11" width="2.28515625" style="3" customWidth="1"/>
    <col min="12" max="16384" width="9.140625" style="3"/>
  </cols>
  <sheetData>
    <row r="1" spans="1:27" ht="5.25" customHeight="1" x14ac:dyDescent="0.2"/>
    <row r="2" spans="1:27" ht="18.95" customHeight="1" x14ac:dyDescent="0.25">
      <c r="A2" s="13" t="s">
        <v>167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0" customHeight="1" x14ac:dyDescent="0.2">
      <c r="A4" s="15" t="str">
        <f>+'1'!A4</f>
        <v>Janeiro-março</v>
      </c>
      <c r="B4" s="229" t="s">
        <v>106</v>
      </c>
      <c r="C4" s="230"/>
      <c r="D4" s="231"/>
      <c r="E4" s="229" t="s">
        <v>107</v>
      </c>
      <c r="F4" s="230"/>
      <c r="G4" s="231"/>
      <c r="H4" s="230" t="s">
        <v>151</v>
      </c>
      <c r="I4" s="230"/>
      <c r="J4" s="23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9" t="s">
        <v>140</v>
      </c>
      <c r="B5" s="42">
        <v>2024</v>
      </c>
      <c r="C5" s="43">
        <v>2025</v>
      </c>
      <c r="D5" s="44" t="s">
        <v>182</v>
      </c>
      <c r="E5" s="42">
        <v>2024</v>
      </c>
      <c r="F5" s="43">
        <v>2025</v>
      </c>
      <c r="G5" s="44" t="s">
        <v>182</v>
      </c>
      <c r="H5" s="42">
        <v>2024</v>
      </c>
      <c r="I5" s="43">
        <v>2025</v>
      </c>
      <c r="J5" s="44" t="s">
        <v>182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24" t="s">
        <v>14</v>
      </c>
      <c r="B6" s="93" t="s">
        <v>132</v>
      </c>
      <c r="C6" s="94" t="s">
        <v>132</v>
      </c>
      <c r="D6" s="154" t="s">
        <v>132</v>
      </c>
      <c r="E6" s="93">
        <v>55005894</v>
      </c>
      <c r="F6" s="94">
        <v>69667838</v>
      </c>
      <c r="G6" s="187">
        <f t="shared" ref="G6:G9" si="0">(F6/E6)-1</f>
        <v>0.26655223529318506</v>
      </c>
      <c r="H6" s="94">
        <v>55005894</v>
      </c>
      <c r="I6" s="94">
        <v>69667838</v>
      </c>
      <c r="J6" s="188">
        <f t="shared" ref="J6:J9" si="1">(I6/H6)-1</f>
        <v>0.26655223529318506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4" t="s">
        <v>22</v>
      </c>
      <c r="B7" s="93">
        <v>492050</v>
      </c>
      <c r="C7" s="94">
        <v>600971</v>
      </c>
      <c r="D7" s="95">
        <f>(C7/B7)-1</f>
        <v>0.22136165023879695</v>
      </c>
      <c r="E7" s="93">
        <v>1177770</v>
      </c>
      <c r="F7" s="94">
        <v>4346580</v>
      </c>
      <c r="G7" s="187">
        <f t="shared" si="0"/>
        <v>2.6905168241677067</v>
      </c>
      <c r="H7" s="94">
        <v>1669820</v>
      </c>
      <c r="I7" s="94">
        <v>4947551</v>
      </c>
      <c r="J7" s="189">
        <f t="shared" si="1"/>
        <v>1.9629247463798492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4" t="s">
        <v>28</v>
      </c>
      <c r="B8" s="93">
        <v>165423</v>
      </c>
      <c r="C8" s="94">
        <v>202364</v>
      </c>
      <c r="D8" s="95">
        <f t="shared" ref="D8:D9" si="2">(C8/B8)-1</f>
        <v>0.22331235680649009</v>
      </c>
      <c r="E8" s="93">
        <v>683050</v>
      </c>
      <c r="F8" s="94">
        <v>699556</v>
      </c>
      <c r="G8" s="187">
        <f t="shared" si="0"/>
        <v>2.4165141644096222E-2</v>
      </c>
      <c r="H8" s="94">
        <v>848473</v>
      </c>
      <c r="I8" s="94">
        <v>901920</v>
      </c>
      <c r="J8" s="189">
        <f t="shared" si="1"/>
        <v>6.2991986780958298E-2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24" t="s">
        <v>166</v>
      </c>
      <c r="B9" s="93">
        <v>2152</v>
      </c>
      <c r="C9" s="94">
        <v>6263</v>
      </c>
      <c r="D9" s="95">
        <f t="shared" si="2"/>
        <v>1.9103159851301115</v>
      </c>
      <c r="E9" s="93">
        <v>176510</v>
      </c>
      <c r="F9" s="94">
        <v>172874</v>
      </c>
      <c r="G9" s="187">
        <f t="shared" si="0"/>
        <v>-2.0599399467452262E-2</v>
      </c>
      <c r="H9" s="93">
        <v>178662</v>
      </c>
      <c r="I9" s="94">
        <v>179137</v>
      </c>
      <c r="J9" s="189">
        <f t="shared" si="1"/>
        <v>2.6586515319428905E-3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thickBot="1" x14ac:dyDescent="0.25">
      <c r="A10" s="11" t="s">
        <v>35</v>
      </c>
      <c r="B10" s="133">
        <f>SUM(B6:B9)</f>
        <v>659625</v>
      </c>
      <c r="C10" s="134">
        <f>SUM(C6:C9)</f>
        <v>809598</v>
      </c>
      <c r="D10" s="135">
        <f>(C10/B10)-1</f>
        <v>0.22736100056850472</v>
      </c>
      <c r="E10" s="133">
        <f>SUM(E6:E9)</f>
        <v>57043224</v>
      </c>
      <c r="F10" s="134">
        <f>SUM(F6:F9)</f>
        <v>74886848</v>
      </c>
      <c r="G10" s="135">
        <f>(F10/E10)-1</f>
        <v>0.3128088272149554</v>
      </c>
      <c r="H10" s="134">
        <f>SUM(H6:H9)</f>
        <v>57702849</v>
      </c>
      <c r="I10" s="134">
        <f>SUM(I6:I9)</f>
        <v>75696446</v>
      </c>
      <c r="J10" s="136">
        <f>(I10/H10)-1</f>
        <v>0.31183203796401804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2">
      <c r="A11" s="90" t="s">
        <v>189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9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9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9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7" spans="1:27" x14ac:dyDescent="0.2">
      <c r="G37" s="1"/>
    </row>
    <row r="48" spans="1:27" x14ac:dyDescent="0.2">
      <c r="I48" s="1"/>
    </row>
  </sheetData>
  <mergeCells count="3">
    <mergeCell ref="B4:D4"/>
    <mergeCell ref="E4:G4"/>
    <mergeCell ref="H4:J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verticalDpi="0" r:id="rId1"/>
  <ignoredErrors>
    <ignoredError sqref="D10 G10" formula="1"/>
    <ignoredError sqref="E10:F10 H10:I10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0447-2CC7-419C-8226-7B647E7CA80B}">
  <sheetPr>
    <pageSetUpPr fitToPage="1"/>
  </sheetPr>
  <dimension ref="A1:AA48"/>
  <sheetViews>
    <sheetView showGridLines="0" zoomScaleNormal="100" workbookViewId="0">
      <selection activeCell="C3" sqref="C3"/>
    </sheetView>
  </sheetViews>
  <sheetFormatPr defaultColWidth="9.140625" defaultRowHeight="12" x14ac:dyDescent="0.2"/>
  <cols>
    <col min="1" max="1" width="21.7109375" style="3" customWidth="1"/>
    <col min="2" max="2" width="12.7109375" style="3" customWidth="1"/>
    <col min="3" max="3" width="13.7109375" style="3" customWidth="1"/>
    <col min="4" max="10" width="10.7109375" style="3" customWidth="1"/>
    <col min="11" max="11" width="2.28515625" style="3" customWidth="1"/>
    <col min="12" max="16384" width="9.140625" style="3"/>
  </cols>
  <sheetData>
    <row r="1" spans="1:27" ht="6.75" customHeight="1" x14ac:dyDescent="0.2"/>
    <row r="2" spans="1:27" ht="18.95" customHeight="1" x14ac:dyDescent="0.25">
      <c r="A2" s="13" t="s">
        <v>168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0" customHeight="1" x14ac:dyDescent="0.2">
      <c r="A4" s="15" t="str">
        <f>+'1'!A4</f>
        <v>Janeiro-março</v>
      </c>
      <c r="B4" s="229" t="s">
        <v>133</v>
      </c>
      <c r="C4" s="230"/>
      <c r="D4" s="231"/>
      <c r="E4" s="229" t="s">
        <v>108</v>
      </c>
      <c r="F4" s="230"/>
      <c r="G4" s="231"/>
      <c r="H4" s="230" t="s">
        <v>109</v>
      </c>
      <c r="I4" s="230"/>
      <c r="J4" s="23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9" t="s">
        <v>140</v>
      </c>
      <c r="B5" s="42">
        <v>2024</v>
      </c>
      <c r="C5" s="43">
        <v>2025</v>
      </c>
      <c r="D5" s="44" t="s">
        <v>182</v>
      </c>
      <c r="E5" s="42">
        <v>2024</v>
      </c>
      <c r="F5" s="43">
        <v>2025</v>
      </c>
      <c r="G5" s="44" t="s">
        <v>182</v>
      </c>
      <c r="H5" s="42">
        <v>2024</v>
      </c>
      <c r="I5" s="43">
        <v>2025</v>
      </c>
      <c r="J5" s="44" t="s">
        <v>182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24" t="s">
        <v>14</v>
      </c>
      <c r="B6" s="137">
        <v>55005894</v>
      </c>
      <c r="C6" s="138">
        <v>69667838</v>
      </c>
      <c r="D6" s="187">
        <f t="shared" ref="D6:D9" si="0">(C6/B6)-1</f>
        <v>0.26655223529318506</v>
      </c>
      <c r="E6" s="94">
        <v>128634</v>
      </c>
      <c r="F6" s="138">
        <v>125281</v>
      </c>
      <c r="G6" s="187">
        <f t="shared" ref="G6:G9" si="1">(F6/E6)-1</f>
        <v>-2.606620333659837E-2</v>
      </c>
      <c r="H6" s="190">
        <v>2.3385493925432792E-3</v>
      </c>
      <c r="I6" s="190">
        <v>1.7982616311417615E-3</v>
      </c>
      <c r="J6" s="191">
        <f t="shared" ref="J6:J9" si="2">(I6/H6)-1</f>
        <v>-0.23103542868253479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4" t="s">
        <v>22</v>
      </c>
      <c r="B7" s="93">
        <v>1669820</v>
      </c>
      <c r="C7" s="94">
        <v>4947551</v>
      </c>
      <c r="D7" s="187">
        <f t="shared" si="0"/>
        <v>1.9629247463798492</v>
      </c>
      <c r="E7" s="94">
        <v>46537</v>
      </c>
      <c r="F7" s="94">
        <v>64599</v>
      </c>
      <c r="G7" s="187">
        <f t="shared" si="1"/>
        <v>0.3881212798418463</v>
      </c>
      <c r="H7" s="190">
        <v>2.7869470960941899E-2</v>
      </c>
      <c r="I7" s="190">
        <v>1.3056762830741916E-2</v>
      </c>
      <c r="J7" s="191">
        <f t="shared" si="2"/>
        <v>-0.53150302533404681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4" t="s">
        <v>28</v>
      </c>
      <c r="B8" s="93">
        <v>848473</v>
      </c>
      <c r="C8" s="94">
        <v>901920</v>
      </c>
      <c r="D8" s="187">
        <f t="shared" si="0"/>
        <v>6.2991986780958298E-2</v>
      </c>
      <c r="E8" s="94">
        <v>44102</v>
      </c>
      <c r="F8" s="94">
        <v>70283</v>
      </c>
      <c r="G8" s="187">
        <f t="shared" si="1"/>
        <v>0.59364654664187566</v>
      </c>
      <c r="H8" s="190">
        <v>5.1978082979658752E-2</v>
      </c>
      <c r="I8" s="190">
        <v>7.7925980131275496E-2</v>
      </c>
      <c r="J8" s="191">
        <f t="shared" si="2"/>
        <v>0.49920842909445629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24" t="s">
        <v>166</v>
      </c>
      <c r="B9" s="93">
        <v>178662</v>
      </c>
      <c r="C9" s="94">
        <v>179137</v>
      </c>
      <c r="D9" s="187">
        <f t="shared" si="0"/>
        <v>2.6586515319428905E-3</v>
      </c>
      <c r="E9" s="94">
        <v>63840</v>
      </c>
      <c r="F9" s="94">
        <v>67110</v>
      </c>
      <c r="G9" s="187">
        <f t="shared" si="1"/>
        <v>5.1221804511278224E-2</v>
      </c>
      <c r="H9" s="190">
        <v>0.20570290125762669</v>
      </c>
      <c r="I9" s="190">
        <v>0.24053095785284767</v>
      </c>
      <c r="J9" s="191">
        <f t="shared" si="2"/>
        <v>0.16931242283064152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thickBot="1" x14ac:dyDescent="0.25">
      <c r="A10" s="11" t="s">
        <v>165</v>
      </c>
      <c r="B10" s="133">
        <f>SUM(B6:B9)</f>
        <v>57702849</v>
      </c>
      <c r="C10" s="134">
        <f>SUM(C6:C9)</f>
        <v>75696446</v>
      </c>
      <c r="D10" s="135">
        <f>(C10/B10)-1</f>
        <v>0.31183203796401804</v>
      </c>
      <c r="E10" s="134">
        <f>SUM(E6:E9)</f>
        <v>283113</v>
      </c>
      <c r="F10" s="134">
        <f>SUM(F6:F9)</f>
        <v>327273</v>
      </c>
      <c r="G10" s="135">
        <f>(F10/E10)-1</f>
        <v>0.15598012101175152</v>
      </c>
      <c r="H10" s="192">
        <v>4.3179195246922748E-3</v>
      </c>
      <c r="I10" s="192">
        <v>3.9072717760920746E-3</v>
      </c>
      <c r="J10" s="193">
        <f>(I10/H10)-1</f>
        <v>-9.5103150082322507E-2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customHeight="1" x14ac:dyDescent="0.2">
      <c r="A11" s="91" t="s">
        <v>190</v>
      </c>
      <c r="B11" s="91"/>
      <c r="C11" s="91"/>
      <c r="D11" s="91"/>
      <c r="E11" s="9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1.25" customHeight="1" x14ac:dyDescent="0.2">
      <c r="A12" s="90" t="s">
        <v>191</v>
      </c>
      <c r="B12" s="90"/>
      <c r="C12" s="90"/>
      <c r="D12" s="90"/>
      <c r="E12" s="90"/>
      <c r="F12" s="90"/>
      <c r="G12" s="90"/>
      <c r="H12" s="9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7" spans="1:27" x14ac:dyDescent="0.2">
      <c r="G37" s="1"/>
    </row>
    <row r="48" spans="1:27" x14ac:dyDescent="0.2">
      <c r="I48" s="1"/>
    </row>
  </sheetData>
  <mergeCells count="3">
    <mergeCell ref="B4:D4"/>
    <mergeCell ref="E4:G4"/>
    <mergeCell ref="H4:J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verticalDpi="0" r:id="rId1"/>
  <ignoredErrors>
    <ignoredError sqref="B10:C10 E10:F10" formulaRange="1"/>
    <ignoredError sqref="D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73D4-F9C0-4EEB-9330-CDCD6627411D}">
  <dimension ref="A1:IN37"/>
  <sheetViews>
    <sheetView showGridLines="0" topLeftCell="A4" zoomScale="80" zoomScaleNormal="80" workbookViewId="0"/>
  </sheetViews>
  <sheetFormatPr defaultColWidth="9.140625" defaultRowHeight="15" customHeight="1" x14ac:dyDescent="0.25"/>
  <cols>
    <col min="1" max="1" width="7.85546875" style="63" customWidth="1"/>
    <col min="2" max="2" width="16" style="72" customWidth="1"/>
    <col min="3" max="3" width="54.7109375" style="63" customWidth="1"/>
    <col min="4" max="4" width="3.140625" style="63" customWidth="1"/>
    <col min="5" max="5" width="5.42578125" style="73" customWidth="1"/>
    <col min="6" max="7" width="9.140625" style="73"/>
    <col min="8" max="16384" width="9.140625" style="63"/>
  </cols>
  <sheetData>
    <row r="1" spans="1:248" ht="18.95" customHeight="1" x14ac:dyDescent="0.25"/>
    <row r="2" spans="1:248" ht="18.95" customHeight="1" x14ac:dyDescent="0.25">
      <c r="A2" s="226" t="s">
        <v>5</v>
      </c>
      <c r="B2" s="226"/>
      <c r="C2" s="226"/>
      <c r="D2" s="64"/>
      <c r="E2" s="74"/>
      <c r="F2" s="74"/>
      <c r="G2" s="7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</row>
    <row r="3" spans="1:248" ht="6" customHeight="1" x14ac:dyDescent="0.25">
      <c r="B3" s="67"/>
      <c r="C3" s="64"/>
      <c r="D3" s="64"/>
      <c r="E3" s="74"/>
      <c r="F3" s="74"/>
      <c r="G3" s="7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</row>
    <row r="4" spans="1:248" ht="18.95" customHeight="1" x14ac:dyDescent="0.25">
      <c r="B4" s="75" t="s">
        <v>6</v>
      </c>
      <c r="C4" s="76" t="s">
        <v>7</v>
      </c>
    </row>
    <row r="5" spans="1:248" ht="18.95" customHeight="1" x14ac:dyDescent="0.25">
      <c r="B5" s="75" t="s">
        <v>8</v>
      </c>
      <c r="C5" s="76" t="s">
        <v>9</v>
      </c>
    </row>
    <row r="6" spans="1:248" ht="18.95" customHeight="1" x14ac:dyDescent="0.25">
      <c r="B6" s="75" t="s">
        <v>10</v>
      </c>
      <c r="C6" s="76" t="s">
        <v>11</v>
      </c>
    </row>
    <row r="7" spans="1:248" ht="18.95" customHeight="1" x14ac:dyDescent="0.25">
      <c r="B7" s="75" t="s">
        <v>12</v>
      </c>
      <c r="C7" s="76" t="s">
        <v>13</v>
      </c>
    </row>
    <row r="8" spans="1:248" ht="18.95" customHeight="1" x14ac:dyDescent="0.25">
      <c r="B8" s="75" t="s">
        <v>71</v>
      </c>
      <c r="C8" s="76" t="s">
        <v>72</v>
      </c>
    </row>
    <row r="9" spans="1:248" ht="18.95" customHeight="1" x14ac:dyDescent="0.25">
      <c r="B9" s="77" t="s">
        <v>14</v>
      </c>
      <c r="C9" s="78" t="s">
        <v>15</v>
      </c>
    </row>
    <row r="10" spans="1:248" ht="18.95" customHeight="1" x14ac:dyDescent="0.25">
      <c r="B10" s="77" t="s">
        <v>16</v>
      </c>
      <c r="C10" s="78" t="s">
        <v>17</v>
      </c>
      <c r="E10" s="79"/>
      <c r="F10" s="79"/>
    </row>
    <row r="11" spans="1:248" ht="18.95" customHeight="1" x14ac:dyDescent="0.25">
      <c r="B11" s="77" t="s">
        <v>73</v>
      </c>
      <c r="C11" s="78" t="s">
        <v>78</v>
      </c>
      <c r="E11" s="79"/>
      <c r="F11" s="79"/>
    </row>
    <row r="12" spans="1:248" ht="18.95" customHeight="1" x14ac:dyDescent="0.25">
      <c r="B12" s="77" t="s">
        <v>74</v>
      </c>
      <c r="C12" s="78" t="s">
        <v>75</v>
      </c>
      <c r="E12" s="79"/>
      <c r="F12" s="79"/>
    </row>
    <row r="13" spans="1:248" ht="18.95" customHeight="1" x14ac:dyDescent="0.25">
      <c r="B13" s="77" t="s">
        <v>76</v>
      </c>
      <c r="C13" s="78" t="s">
        <v>77</v>
      </c>
      <c r="E13" s="79"/>
      <c r="F13" s="79"/>
    </row>
    <row r="14" spans="1:248" ht="18.95" customHeight="1" x14ac:dyDescent="0.25">
      <c r="B14" s="77" t="s">
        <v>18</v>
      </c>
      <c r="C14" s="78" t="s">
        <v>19</v>
      </c>
      <c r="E14" s="79"/>
      <c r="F14" s="79"/>
    </row>
    <row r="15" spans="1:248" ht="18.95" customHeight="1" x14ac:dyDescent="0.25">
      <c r="B15" s="77" t="s">
        <v>20</v>
      </c>
      <c r="C15" s="78" t="s">
        <v>21</v>
      </c>
      <c r="E15" s="79"/>
      <c r="F15" s="79"/>
    </row>
    <row r="16" spans="1:248" ht="18.95" customHeight="1" x14ac:dyDescent="0.25">
      <c r="B16" s="80" t="s">
        <v>22</v>
      </c>
      <c r="C16" s="78" t="s">
        <v>23</v>
      </c>
      <c r="E16" s="79"/>
      <c r="F16" s="79"/>
    </row>
    <row r="17" spans="1:6" ht="18.95" customHeight="1" x14ac:dyDescent="0.25">
      <c r="B17" s="80" t="s">
        <v>79</v>
      </c>
      <c r="C17" s="78" t="s">
        <v>80</v>
      </c>
      <c r="E17" s="79"/>
      <c r="F17" s="79"/>
    </row>
    <row r="18" spans="1:6" ht="18.95" customHeight="1" x14ac:dyDescent="0.25">
      <c r="B18" s="80" t="s">
        <v>24</v>
      </c>
      <c r="C18" s="78" t="s">
        <v>25</v>
      </c>
      <c r="E18" s="79"/>
      <c r="F18" s="79"/>
    </row>
    <row r="19" spans="1:6" ht="18.95" customHeight="1" x14ac:dyDescent="0.25">
      <c r="B19" s="80" t="s">
        <v>81</v>
      </c>
      <c r="C19" s="78" t="s">
        <v>82</v>
      </c>
      <c r="E19" s="79"/>
      <c r="F19" s="79"/>
    </row>
    <row r="20" spans="1:6" ht="18.95" customHeight="1" x14ac:dyDescent="0.25">
      <c r="B20" s="77" t="s">
        <v>26</v>
      </c>
      <c r="C20" s="78" t="s">
        <v>27</v>
      </c>
      <c r="E20" s="79"/>
      <c r="F20" s="79"/>
    </row>
    <row r="21" spans="1:6" ht="18.95" customHeight="1" x14ac:dyDescent="0.25">
      <c r="B21" s="77" t="s">
        <v>28</v>
      </c>
      <c r="C21" s="78" t="s">
        <v>29</v>
      </c>
      <c r="E21" s="79"/>
      <c r="F21" s="79"/>
    </row>
    <row r="22" spans="1:6" ht="18.95" customHeight="1" x14ac:dyDescent="0.25">
      <c r="A22" s="72"/>
      <c r="B22" s="77" t="s">
        <v>38</v>
      </c>
      <c r="C22" s="78" t="s">
        <v>39</v>
      </c>
      <c r="E22" s="79"/>
      <c r="F22" s="79"/>
    </row>
    <row r="23" spans="1:6" ht="18.95" customHeight="1" x14ac:dyDescent="0.25">
      <c r="A23" s="72"/>
      <c r="B23" s="80" t="s">
        <v>30</v>
      </c>
      <c r="C23" s="78" t="s">
        <v>128</v>
      </c>
      <c r="E23" s="79"/>
      <c r="F23" s="79"/>
    </row>
    <row r="24" spans="1:6" ht="18.95" customHeight="1" x14ac:dyDescent="0.25">
      <c r="A24" s="72"/>
      <c r="B24" s="80" t="s">
        <v>31</v>
      </c>
      <c r="C24" s="78" t="s">
        <v>150</v>
      </c>
      <c r="E24" s="79"/>
      <c r="F24" s="79"/>
    </row>
    <row r="25" spans="1:6" ht="18.95" customHeight="1" x14ac:dyDescent="0.25">
      <c r="A25" s="72"/>
      <c r="B25" s="81" t="s">
        <v>32</v>
      </c>
      <c r="C25" s="82" t="s">
        <v>33</v>
      </c>
      <c r="E25" s="79"/>
      <c r="F25" s="79"/>
    </row>
    <row r="26" spans="1:6" ht="18.95" customHeight="1" x14ac:dyDescent="0.25">
      <c r="A26" s="72"/>
      <c r="E26" s="79"/>
      <c r="F26" s="79"/>
    </row>
    <row r="27" spans="1:6" ht="18.95" customHeight="1" x14ac:dyDescent="0.25"/>
    <row r="28" spans="1:6" ht="18.95" customHeight="1" x14ac:dyDescent="0.25"/>
    <row r="29" spans="1:6" ht="18.95" customHeight="1" x14ac:dyDescent="0.25"/>
    <row r="30" spans="1:6" ht="18.95" customHeight="1" x14ac:dyDescent="0.25"/>
    <row r="31" spans="1:6" ht="18.95" customHeight="1" x14ac:dyDescent="0.25"/>
    <row r="32" spans="1:6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</sheetData>
  <mergeCells count="1">
    <mergeCell ref="A2:C2"/>
  </mergeCells>
  <pageMargins left="0.78740157480314965" right="0.78740157480314965" top="0.78740157480314965" bottom="0.78740157480314965" header="0" footer="0"/>
  <pageSetup paperSize="9" fitToHeight="2" orientation="portrait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CD07-DDB2-478F-BE5B-76039A2A74DC}">
  <sheetPr>
    <pageSetUpPr fitToPage="1"/>
  </sheetPr>
  <dimension ref="A1:AA48"/>
  <sheetViews>
    <sheetView showGridLines="0" zoomScaleNormal="100" workbookViewId="0">
      <selection activeCell="C2" sqref="C2"/>
    </sheetView>
  </sheetViews>
  <sheetFormatPr defaultColWidth="9.140625" defaultRowHeight="12" x14ac:dyDescent="0.2"/>
  <cols>
    <col min="1" max="1" width="32.28515625" style="3" customWidth="1"/>
    <col min="2" max="4" width="12.7109375" style="3" customWidth="1"/>
    <col min="5" max="5" width="5.5703125" style="3" customWidth="1"/>
    <col min="6" max="16384" width="9.140625" style="3"/>
  </cols>
  <sheetData>
    <row r="1" spans="1:27" ht="5.25" customHeight="1" x14ac:dyDescent="0.2"/>
    <row r="2" spans="1:27" ht="18.95" customHeight="1" x14ac:dyDescent="0.25">
      <c r="A2" s="13" t="s">
        <v>169</v>
      </c>
      <c r="B2" s="14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15" t="str">
        <f>+'1'!A4</f>
        <v>Janeiro-março</v>
      </c>
      <c r="B4" s="229" t="s">
        <v>110</v>
      </c>
      <c r="C4" s="230"/>
      <c r="D4" s="23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9" t="s">
        <v>111</v>
      </c>
      <c r="B5" s="16">
        <v>2024</v>
      </c>
      <c r="C5" s="17">
        <v>2025</v>
      </c>
      <c r="D5" s="18" t="s">
        <v>182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24" t="s">
        <v>112</v>
      </c>
      <c r="B6" s="93">
        <v>190983</v>
      </c>
      <c r="C6" s="94">
        <v>191124</v>
      </c>
      <c r="D6" s="189">
        <f t="shared" ref="D6:D13" si="0">(C6/B6)-1</f>
        <v>7.3828560657229758E-4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4" t="s">
        <v>113</v>
      </c>
      <c r="B7" s="93">
        <v>6463</v>
      </c>
      <c r="C7" s="94">
        <v>8531</v>
      </c>
      <c r="D7" s="189">
        <f t="shared" si="0"/>
        <v>0.31997524369487862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4" t="s">
        <v>114</v>
      </c>
      <c r="B8" s="93">
        <v>4273</v>
      </c>
      <c r="C8" s="94">
        <v>7931</v>
      </c>
      <c r="D8" s="189">
        <f t="shared" si="0"/>
        <v>0.85607301661596069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24" t="s">
        <v>115</v>
      </c>
      <c r="B9" s="93">
        <v>13118</v>
      </c>
      <c r="C9" s="94">
        <v>23573</v>
      </c>
      <c r="D9" s="189">
        <f t="shared" si="0"/>
        <v>0.79699649336789147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24" t="s">
        <v>116</v>
      </c>
      <c r="B10" s="93">
        <v>3542</v>
      </c>
      <c r="C10" s="94">
        <v>7587</v>
      </c>
      <c r="D10" s="189">
        <f t="shared" si="0"/>
        <v>1.1420101637492941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24" t="s">
        <v>152</v>
      </c>
      <c r="B11" s="93">
        <v>2785</v>
      </c>
      <c r="C11" s="94">
        <v>4150</v>
      </c>
      <c r="D11" s="189">
        <f t="shared" si="0"/>
        <v>0.49012567324955114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24" t="s">
        <v>117</v>
      </c>
      <c r="B12" s="93">
        <v>420</v>
      </c>
      <c r="C12" s="94">
        <v>647</v>
      </c>
      <c r="D12" s="189">
        <f t="shared" si="0"/>
        <v>0.54047619047619055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24" t="s">
        <v>118</v>
      </c>
      <c r="B13" s="93">
        <v>61529</v>
      </c>
      <c r="C13" s="94">
        <v>83730</v>
      </c>
      <c r="D13" s="189">
        <f t="shared" si="0"/>
        <v>0.36082172634042475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thickBot="1" x14ac:dyDescent="0.25">
      <c r="A14" s="11" t="s">
        <v>35</v>
      </c>
      <c r="B14" s="133">
        <f>SUM(B6:B13)</f>
        <v>283113</v>
      </c>
      <c r="C14" s="134">
        <f>SUM(C6:C13)</f>
        <v>327273</v>
      </c>
      <c r="D14" s="136">
        <f t="shared" ref="D14" si="1">(C14/B14)-1</f>
        <v>0.15598012101175152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9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9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9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9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7" spans="1:27" x14ac:dyDescent="0.2">
      <c r="G37" s="1"/>
    </row>
    <row r="48" spans="1:27" x14ac:dyDescent="0.2">
      <c r="I48" s="1"/>
    </row>
  </sheetData>
  <mergeCells count="1">
    <mergeCell ref="B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B14:C14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5768-495B-49DF-B272-9694375537C8}">
  <dimension ref="A1:AA48"/>
  <sheetViews>
    <sheetView showGridLines="0" zoomScale="106" zoomScaleNormal="106" workbookViewId="0">
      <selection activeCell="E2" sqref="E2"/>
    </sheetView>
  </sheetViews>
  <sheetFormatPr defaultColWidth="9.140625" defaultRowHeight="12" x14ac:dyDescent="0.2"/>
  <cols>
    <col min="1" max="1" width="21.7109375" style="3" customWidth="1"/>
    <col min="2" max="8" width="12.7109375" style="3" customWidth="1"/>
    <col min="9" max="16384" width="9.140625" style="3"/>
  </cols>
  <sheetData>
    <row r="1" spans="1:27" ht="6.75" customHeight="1" x14ac:dyDescent="0.2"/>
    <row r="2" spans="1:27" ht="18.95" customHeight="1" x14ac:dyDescent="0.25">
      <c r="A2" s="13" t="s">
        <v>170</v>
      </c>
      <c r="B2" s="14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15" t="str">
        <f>+'1'!A4</f>
        <v>Janeiro-março</v>
      </c>
      <c r="B4" s="229" t="s">
        <v>119</v>
      </c>
      <c r="C4" s="230"/>
      <c r="D4" s="231"/>
      <c r="E4" s="229" t="s">
        <v>108</v>
      </c>
      <c r="F4" s="230"/>
      <c r="G4" s="230"/>
      <c r="H4" s="2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4" customHeight="1" x14ac:dyDescent="0.2">
      <c r="A5" s="275" t="s">
        <v>140</v>
      </c>
      <c r="B5" s="245">
        <v>2024</v>
      </c>
      <c r="C5" s="246">
        <v>2025</v>
      </c>
      <c r="D5" s="278" t="s">
        <v>182</v>
      </c>
      <c r="E5" s="16">
        <v>2024</v>
      </c>
      <c r="F5" s="22">
        <v>2025</v>
      </c>
      <c r="G5" s="280" t="s">
        <v>182</v>
      </c>
      <c r="H5" s="28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1.5" customHeight="1" x14ac:dyDescent="0.2">
      <c r="A6" s="275"/>
      <c r="B6" s="276"/>
      <c r="C6" s="277"/>
      <c r="D6" s="279"/>
      <c r="E6" s="243" t="s">
        <v>147</v>
      </c>
      <c r="F6" s="281"/>
      <c r="G6" s="88" t="s">
        <v>148</v>
      </c>
      <c r="H6" s="88" t="s">
        <v>149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72" t="s">
        <v>14</v>
      </c>
      <c r="B7" s="274">
        <v>55005894</v>
      </c>
      <c r="C7" s="262">
        <v>69667838</v>
      </c>
      <c r="D7" s="264">
        <f>(C7/B7)-1</f>
        <v>0.26655223529318506</v>
      </c>
      <c r="E7" s="93">
        <v>128634</v>
      </c>
      <c r="F7" s="154">
        <v>125281</v>
      </c>
      <c r="G7" s="96">
        <f>(F7/E7)-1</f>
        <v>-2.606620333659837E-2</v>
      </c>
      <c r="H7" s="9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72"/>
      <c r="B8" s="273"/>
      <c r="C8" s="263"/>
      <c r="D8" s="265"/>
      <c r="E8" s="194">
        <v>2.3385493925432792E-3</v>
      </c>
      <c r="F8" s="97">
        <v>1.7982616311417615E-3</v>
      </c>
      <c r="G8" s="96"/>
      <c r="H8" s="96">
        <f>(F8-E8)/E8</f>
        <v>-0.23103542868253477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272" t="s">
        <v>22</v>
      </c>
      <c r="B9" s="273">
        <v>1177770</v>
      </c>
      <c r="C9" s="263">
        <v>4346580</v>
      </c>
      <c r="D9" s="265">
        <f t="shared" ref="D9" si="0">(C9/B9)-1</f>
        <v>2.6905168241677067</v>
      </c>
      <c r="E9" s="93">
        <v>18977</v>
      </c>
      <c r="F9" s="154">
        <v>20592</v>
      </c>
      <c r="G9" s="96">
        <f t="shared" ref="G9:G13" si="1">(F9/E9)-1</f>
        <v>8.5103019444590755E-2</v>
      </c>
      <c r="H9" s="9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272"/>
      <c r="B10" s="273"/>
      <c r="C10" s="263"/>
      <c r="D10" s="265"/>
      <c r="E10" s="194">
        <v>1.6112653574127375E-2</v>
      </c>
      <c r="F10" s="97">
        <v>4.7375177725936255E-3</v>
      </c>
      <c r="G10" s="96"/>
      <c r="H10" s="96">
        <f t="shared" ref="H10:H14" si="2">(F10-E10)/E10</f>
        <v>-0.70597532238880789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272" t="s">
        <v>28</v>
      </c>
      <c r="B11" s="273">
        <v>683050</v>
      </c>
      <c r="C11" s="263">
        <v>699556</v>
      </c>
      <c r="D11" s="265">
        <f t="shared" ref="D11:D13" si="3">(C11/B11)-1</f>
        <v>2.4165141644096222E-2</v>
      </c>
      <c r="E11" s="93">
        <v>8154</v>
      </c>
      <c r="F11" s="154">
        <v>12503</v>
      </c>
      <c r="G11" s="96">
        <f t="shared" si="1"/>
        <v>0.53335786117243078</v>
      </c>
      <c r="H11" s="9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272"/>
      <c r="B12" s="273"/>
      <c r="C12" s="263"/>
      <c r="D12" s="265"/>
      <c r="E12" s="194">
        <v>1.1937632676963619E-2</v>
      </c>
      <c r="F12" s="97">
        <v>1.7872765010949802E-2</v>
      </c>
      <c r="G12" s="96"/>
      <c r="H12" s="96">
        <f t="shared" si="2"/>
        <v>0.49717833464916145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272" t="s">
        <v>164</v>
      </c>
      <c r="B13" s="273">
        <v>176510</v>
      </c>
      <c r="C13" s="263">
        <v>172874</v>
      </c>
      <c r="D13" s="265">
        <f t="shared" si="3"/>
        <v>-2.0599399467452262E-2</v>
      </c>
      <c r="E13" s="93">
        <v>35218</v>
      </c>
      <c r="F13" s="154">
        <v>32748</v>
      </c>
      <c r="G13" s="96">
        <f t="shared" si="1"/>
        <v>-7.0134590266341057E-2</v>
      </c>
      <c r="H13" s="9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272"/>
      <c r="B14" s="273"/>
      <c r="C14" s="263"/>
      <c r="D14" s="265"/>
      <c r="E14" s="194">
        <v>7.8227040995463674E-3</v>
      </c>
      <c r="F14" s="97">
        <v>7.9153804763388187E-3</v>
      </c>
      <c r="G14" s="96"/>
      <c r="H14" s="96">
        <f t="shared" si="2"/>
        <v>1.1847102435822097E-2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23"/>
      <c r="B15" s="266">
        <f>SUM(B7:B14)</f>
        <v>57043224</v>
      </c>
      <c r="C15" s="268">
        <f>SUM(C7:C14)</f>
        <v>74886848</v>
      </c>
      <c r="D15" s="270">
        <f>(C15/B15)-1</f>
        <v>0.3128088272149554</v>
      </c>
      <c r="E15" s="196">
        <v>190983</v>
      </c>
      <c r="F15" s="196">
        <v>191124</v>
      </c>
      <c r="G15" s="197">
        <f>(F15/E15)-1</f>
        <v>7.3828560657229758E-4</v>
      </c>
      <c r="H15" s="19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thickBot="1" x14ac:dyDescent="0.25">
      <c r="A16" s="11" t="s">
        <v>165</v>
      </c>
      <c r="B16" s="267"/>
      <c r="C16" s="269"/>
      <c r="D16" s="271"/>
      <c r="E16" s="199">
        <v>2.7518228662361389E-3</v>
      </c>
      <c r="F16" s="200">
        <v>2.1306998264302695E-3</v>
      </c>
      <c r="G16" s="136"/>
      <c r="H16" s="136">
        <f>(F16-E16)/E16</f>
        <v>-0.22571330714153959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 customHeight="1" x14ac:dyDescent="0.2">
      <c r="A17" s="91" t="s">
        <v>190</v>
      </c>
      <c r="B17" s="91"/>
      <c r="C17" s="9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2.75" customHeight="1" x14ac:dyDescent="0.2">
      <c r="A18" s="90" t="s">
        <v>191</v>
      </c>
      <c r="B18" s="90"/>
      <c r="C18" s="9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9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9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9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9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.9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.95" customHeight="1" x14ac:dyDescent="0.2"/>
    <row r="37" spans="1:27" x14ac:dyDescent="0.2">
      <c r="G37" s="1"/>
    </row>
    <row r="48" spans="1:27" x14ac:dyDescent="0.2">
      <c r="I48" s="1"/>
    </row>
  </sheetData>
  <mergeCells count="27">
    <mergeCell ref="A5:A6"/>
    <mergeCell ref="B5:B6"/>
    <mergeCell ref="C5:C6"/>
    <mergeCell ref="D5:D6"/>
    <mergeCell ref="G5:H5"/>
    <mergeCell ref="E6:F6"/>
    <mergeCell ref="B4:D4"/>
    <mergeCell ref="E4:H4"/>
    <mergeCell ref="A13:A14"/>
    <mergeCell ref="B13:B14"/>
    <mergeCell ref="C13:C14"/>
    <mergeCell ref="D13:D14"/>
    <mergeCell ref="A11:A12"/>
    <mergeCell ref="B11:B12"/>
    <mergeCell ref="C11:C12"/>
    <mergeCell ref="D11:D12"/>
    <mergeCell ref="A9:A10"/>
    <mergeCell ref="B9:B10"/>
    <mergeCell ref="C9:C10"/>
    <mergeCell ref="D9:D10"/>
    <mergeCell ref="A7:A8"/>
    <mergeCell ref="B7:B8"/>
    <mergeCell ref="C7:C8"/>
    <mergeCell ref="D7:D8"/>
    <mergeCell ref="B15:B16"/>
    <mergeCell ref="C15:C16"/>
    <mergeCell ref="D15:D16"/>
  </mergeCells>
  <pageMargins left="0.7" right="0.7" top="0.75" bottom="0.75" header="0.3" footer="0.3"/>
  <pageSetup paperSize="9" scale="72" orientation="portrait" verticalDpi="0" r:id="rId1"/>
  <ignoredErrors>
    <ignoredError sqref="B15:D15 B16:D16 G16:H16 G15:H15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4BC4-7137-4EC3-8CC7-A7F9EB30A59C}">
  <sheetPr>
    <pageSetUpPr fitToPage="1"/>
  </sheetPr>
  <dimension ref="A1:AA48"/>
  <sheetViews>
    <sheetView showGridLines="0" zoomScaleNormal="100" workbookViewId="0">
      <selection activeCell="H14" sqref="H14"/>
    </sheetView>
  </sheetViews>
  <sheetFormatPr defaultColWidth="9.140625" defaultRowHeight="12" x14ac:dyDescent="0.2"/>
  <cols>
    <col min="1" max="1" width="19.7109375" style="3" customWidth="1"/>
    <col min="2" max="8" width="12.7109375" style="3" customWidth="1"/>
    <col min="9" max="9" width="2.42578125" style="3" customWidth="1"/>
    <col min="10" max="16384" width="9.140625" style="3"/>
  </cols>
  <sheetData>
    <row r="1" spans="1:27" ht="6.75" customHeight="1" x14ac:dyDescent="0.2"/>
    <row r="2" spans="1:27" ht="18.95" customHeight="1" x14ac:dyDescent="0.25">
      <c r="A2" s="13" t="s">
        <v>171</v>
      </c>
      <c r="B2" s="14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0.75" customHeight="1" x14ac:dyDescent="0.2">
      <c r="A4" s="15" t="str">
        <f>+'1'!A4</f>
        <v>Janeiro-março</v>
      </c>
      <c r="B4" s="229" t="s">
        <v>121</v>
      </c>
      <c r="C4" s="230"/>
      <c r="D4" s="231"/>
      <c r="E4" s="229" t="s">
        <v>110</v>
      </c>
      <c r="F4" s="230"/>
      <c r="G4" s="230"/>
      <c r="H4" s="2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 x14ac:dyDescent="0.2">
      <c r="A5" s="275" t="s">
        <v>120</v>
      </c>
      <c r="B5" s="245">
        <v>2024</v>
      </c>
      <c r="C5" s="246">
        <v>2025</v>
      </c>
      <c r="D5" s="278" t="s">
        <v>182</v>
      </c>
      <c r="E5" s="20">
        <v>2024</v>
      </c>
      <c r="F5" s="20">
        <v>2025</v>
      </c>
      <c r="G5" s="284" t="s">
        <v>182</v>
      </c>
      <c r="H5" s="28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x14ac:dyDescent="0.2">
      <c r="A6" s="275"/>
      <c r="B6" s="276"/>
      <c r="C6" s="277"/>
      <c r="D6" s="279"/>
      <c r="E6" s="235" t="s">
        <v>147</v>
      </c>
      <c r="F6" s="235"/>
      <c r="G6" s="87" t="s">
        <v>148</v>
      </c>
      <c r="H6" s="88" t="s">
        <v>149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82" t="s">
        <v>35</v>
      </c>
      <c r="B7" s="266">
        <v>489132</v>
      </c>
      <c r="C7" s="268">
        <v>562383</v>
      </c>
      <c r="D7" s="270">
        <f>(C7/B7)-1</f>
        <v>0.14975712077721348</v>
      </c>
      <c r="E7" s="195">
        <v>6463</v>
      </c>
      <c r="F7" s="195">
        <v>8531</v>
      </c>
      <c r="G7" s="201">
        <f>(F7/E7)-1</f>
        <v>0.31997524369487862</v>
      </c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thickBot="1" x14ac:dyDescent="0.25">
      <c r="A8" s="283"/>
      <c r="B8" s="267"/>
      <c r="C8" s="269"/>
      <c r="D8" s="271"/>
      <c r="E8" s="193">
        <f>E7/B7</f>
        <v>1.3213202162197525E-2</v>
      </c>
      <c r="F8" s="193">
        <f>F7/C7</f>
        <v>1.5169377452732391E-2</v>
      </c>
      <c r="G8" s="202"/>
      <c r="H8" s="136">
        <f>(F8/E8)-1</f>
        <v>0.14804702649077828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7" spans="1:27" x14ac:dyDescent="0.2">
      <c r="G37" s="1"/>
    </row>
    <row r="48" spans="1:27" x14ac:dyDescent="0.2">
      <c r="I48" s="1"/>
    </row>
  </sheetData>
  <mergeCells count="12">
    <mergeCell ref="B4:D4"/>
    <mergeCell ref="E4:H4"/>
    <mergeCell ref="A7:A8"/>
    <mergeCell ref="B7:B8"/>
    <mergeCell ref="C7:C8"/>
    <mergeCell ref="D7:D8"/>
    <mergeCell ref="A5:A6"/>
    <mergeCell ref="B5:B6"/>
    <mergeCell ref="C5:C6"/>
    <mergeCell ref="D5:D6"/>
    <mergeCell ref="G5:H5"/>
    <mergeCell ref="E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A722-07FE-4348-94C1-50848E912BEA}">
  <sheetPr>
    <pageSetUpPr fitToPage="1"/>
  </sheetPr>
  <dimension ref="A1:AA48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4" width="10.7109375" style="3" customWidth="1"/>
    <col min="5" max="5" width="3.28515625" style="3" customWidth="1"/>
    <col min="6" max="16384" width="9.140625" style="3"/>
  </cols>
  <sheetData>
    <row r="1" spans="1:27" ht="6.75" customHeight="1" x14ac:dyDescent="0.2"/>
    <row r="2" spans="1:27" ht="18.95" customHeight="1" x14ac:dyDescent="0.25">
      <c r="A2" s="13" t="s">
        <v>172</v>
      </c>
      <c r="B2" s="14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15" t="str">
        <f>+'1'!A4</f>
        <v>Janeiro-março</v>
      </c>
      <c r="B4" s="229" t="s">
        <v>123</v>
      </c>
      <c r="C4" s="230"/>
      <c r="D4" s="23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9" t="s">
        <v>111</v>
      </c>
      <c r="B5" s="16">
        <v>2024</v>
      </c>
      <c r="C5" s="17">
        <v>2025</v>
      </c>
      <c r="D5" s="18" t="s">
        <v>182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19" t="s">
        <v>113</v>
      </c>
      <c r="B6" s="203">
        <v>3170</v>
      </c>
      <c r="C6" s="204">
        <v>4805</v>
      </c>
      <c r="D6" s="205">
        <f>(C6/B6)-1</f>
        <v>0.51577287066246047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19" t="s">
        <v>122</v>
      </c>
      <c r="B7" s="104">
        <v>1774</v>
      </c>
      <c r="C7" s="105">
        <v>2981</v>
      </c>
      <c r="D7" s="206">
        <f t="shared" ref="D7:D9" si="0">(C7/B7)-1</f>
        <v>0.68038331454340484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19" t="s">
        <v>118</v>
      </c>
      <c r="B8" s="104">
        <v>589</v>
      </c>
      <c r="C8" s="105">
        <v>3015</v>
      </c>
      <c r="D8" s="206">
        <f t="shared" si="0"/>
        <v>4.118845500848896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thickBot="1" x14ac:dyDescent="0.25">
      <c r="A9" s="11" t="s">
        <v>35</v>
      </c>
      <c r="B9" s="133">
        <f>SUM(B6:B8)</f>
        <v>5533</v>
      </c>
      <c r="C9" s="134">
        <f>SUM(C6:C8)</f>
        <v>10801</v>
      </c>
      <c r="D9" s="136">
        <f t="shared" si="0"/>
        <v>0.95210554852701978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9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9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9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7" spans="1:27" x14ac:dyDescent="0.2">
      <c r="G37" s="1"/>
    </row>
    <row r="48" spans="1:27" x14ac:dyDescent="0.2">
      <c r="I48" s="1"/>
    </row>
  </sheetData>
  <mergeCells count="1">
    <mergeCell ref="B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B9:C9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1606-A70F-4C00-856A-128CE46064D9}">
  <sheetPr>
    <pageSetUpPr fitToPage="1"/>
  </sheetPr>
  <dimension ref="A1:AA47"/>
  <sheetViews>
    <sheetView showGridLines="0" zoomScaleNormal="100" workbookViewId="0"/>
  </sheetViews>
  <sheetFormatPr defaultColWidth="9.140625" defaultRowHeight="12" x14ac:dyDescent="0.2"/>
  <cols>
    <col min="1" max="1" width="27.140625" style="3" customWidth="1"/>
    <col min="2" max="2" width="22.85546875" style="3" customWidth="1"/>
    <col min="3" max="3" width="3.85546875" style="3" customWidth="1"/>
    <col min="4" max="16384" width="9.140625" style="3"/>
  </cols>
  <sheetData>
    <row r="1" spans="1:27" ht="6.75" customHeight="1" x14ac:dyDescent="0.2">
      <c r="A1" s="2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2" customHeight="1" x14ac:dyDescent="0.2">
      <c r="A2" s="285" t="s">
        <v>186</v>
      </c>
      <c r="B2" s="285"/>
      <c r="C2" s="285"/>
      <c r="D2" s="285"/>
      <c r="E2" s="28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.100000000000001" customHeight="1" thickBot="1" x14ac:dyDescent="0.25">
      <c r="A3" s="9"/>
      <c r="B3" s="9"/>
      <c r="C3" s="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85" t="s">
        <v>124</v>
      </c>
      <c r="B4" s="92" t="s">
        <v>125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7.100000000000001" customHeight="1" x14ac:dyDescent="0.2">
      <c r="A5" s="10">
        <v>0</v>
      </c>
      <c r="B5" s="105">
        <v>3913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100000000000001" customHeight="1" x14ac:dyDescent="0.2">
      <c r="A6" s="10">
        <v>1</v>
      </c>
      <c r="B6" s="105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7.100000000000001" customHeight="1" x14ac:dyDescent="0.2">
      <c r="A7" s="10">
        <v>2</v>
      </c>
      <c r="B7" s="105">
        <v>125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7.100000000000001" customHeight="1" x14ac:dyDescent="0.2">
      <c r="A8" s="10">
        <v>3</v>
      </c>
      <c r="B8" s="105">
        <v>7121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7.100000000000001" customHeight="1" x14ac:dyDescent="0.2">
      <c r="A9" s="10">
        <v>4</v>
      </c>
      <c r="B9" s="105">
        <v>1227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7.100000000000001" customHeight="1" x14ac:dyDescent="0.2">
      <c r="A10" s="10">
        <v>5</v>
      </c>
      <c r="B10" s="105">
        <v>2823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7.100000000000001" customHeight="1" x14ac:dyDescent="0.2">
      <c r="A11" s="10">
        <v>6</v>
      </c>
      <c r="B11" s="105">
        <v>1576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100000000000001" customHeight="1" x14ac:dyDescent="0.2">
      <c r="A12" s="10">
        <v>7</v>
      </c>
      <c r="B12" s="105">
        <v>10239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100000000000001" customHeight="1" x14ac:dyDescent="0.2">
      <c r="A13" s="10">
        <v>8</v>
      </c>
      <c r="B13" s="105">
        <v>2717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7.100000000000001" customHeight="1" x14ac:dyDescent="0.2">
      <c r="A14" s="10">
        <v>9</v>
      </c>
      <c r="B14" s="105">
        <v>60296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7.100000000000001" customHeight="1" x14ac:dyDescent="0.2">
      <c r="A15" s="10">
        <v>10</v>
      </c>
      <c r="B15" s="105">
        <v>14302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7.100000000000001" customHeight="1" x14ac:dyDescent="0.2">
      <c r="A16" s="10">
        <v>11</v>
      </c>
      <c r="B16" s="105">
        <v>115210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7.100000000000001" customHeight="1" x14ac:dyDescent="0.2">
      <c r="A17" s="10">
        <v>12</v>
      </c>
      <c r="B17" s="105">
        <v>28822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100000000000001" customHeight="1" x14ac:dyDescent="0.2">
      <c r="A18" s="10">
        <v>13</v>
      </c>
      <c r="B18" s="104">
        <v>534109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100000000000001" customHeight="1" thickBot="1" x14ac:dyDescent="0.25">
      <c r="A19" s="8" t="s">
        <v>35</v>
      </c>
      <c r="B19" s="133">
        <f>SUM(B5:B18)</f>
        <v>782502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7.100000000000001" customHeight="1" x14ac:dyDescent="0.2">
      <c r="A20" s="1"/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9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9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9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9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6" spans="1:27" x14ac:dyDescent="0.2">
      <c r="G36" s="1"/>
    </row>
    <row r="47" spans="1:27" x14ac:dyDescent="0.2">
      <c r="I47" s="1"/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9587-2A79-4EBF-9F09-419667FE6AC2}">
  <sheetPr>
    <pageSetUpPr fitToPage="1"/>
  </sheetPr>
  <dimension ref="A1:AC47"/>
  <sheetViews>
    <sheetView showGridLines="0" zoomScaleNormal="100" workbookViewId="0"/>
  </sheetViews>
  <sheetFormatPr defaultColWidth="9.140625" defaultRowHeight="12" x14ac:dyDescent="0.2"/>
  <cols>
    <col min="1" max="1" width="20.7109375" style="3" customWidth="1"/>
    <col min="2" max="12" width="9.140625" style="3" customWidth="1"/>
    <col min="13" max="16384" width="9.140625" style="3"/>
  </cols>
  <sheetData>
    <row r="1" spans="1:29" ht="7.5" customHeight="1" x14ac:dyDescent="0.2">
      <c r="A1" s="2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9.25" customHeight="1" x14ac:dyDescent="0.2">
      <c r="A2" s="285" t="s">
        <v>187</v>
      </c>
      <c r="B2" s="286"/>
      <c r="C2" s="28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8.95" customHeight="1" x14ac:dyDescent="0.2">
      <c r="A3" s="2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8.9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1.75" customHeight="1" thickBot="1" x14ac:dyDescent="0.25">
      <c r="A5" s="4" t="s">
        <v>126</v>
      </c>
      <c r="B5" s="5">
        <v>2016</v>
      </c>
      <c r="C5" s="5">
        <v>2017</v>
      </c>
      <c r="D5" s="5">
        <v>2018</v>
      </c>
      <c r="E5" s="5">
        <v>2019</v>
      </c>
      <c r="F5" s="5">
        <v>2020</v>
      </c>
      <c r="G5" s="5">
        <v>2021</v>
      </c>
      <c r="H5" s="5">
        <v>2022</v>
      </c>
      <c r="I5" s="5">
        <v>2023</v>
      </c>
      <c r="J5" s="5">
        <v>2024</v>
      </c>
      <c r="K5" s="5" t="s">
        <v>188</v>
      </c>
      <c r="L5" s="6" t="s">
        <v>35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1.75" customHeight="1" thickTop="1" thickBot="1" x14ac:dyDescent="0.25">
      <c r="A6" s="7" t="s">
        <v>127</v>
      </c>
      <c r="B6" s="207">
        <v>16</v>
      </c>
      <c r="C6" s="208">
        <v>64</v>
      </c>
      <c r="D6" s="208">
        <v>182</v>
      </c>
      <c r="E6" s="208">
        <v>668</v>
      </c>
      <c r="F6" s="208">
        <v>443</v>
      </c>
      <c r="G6" s="208">
        <v>439</v>
      </c>
      <c r="H6" s="208">
        <v>598</v>
      </c>
      <c r="I6" s="208">
        <v>577</v>
      </c>
      <c r="J6" s="208">
        <v>438</v>
      </c>
      <c r="K6" s="208">
        <v>143</v>
      </c>
      <c r="L6" s="133">
        <f>SUM(B6:K6)</f>
        <v>3568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9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9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8.9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8.9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8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8.9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8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8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36" spans="7:11" x14ac:dyDescent="0.2">
      <c r="G36" s="1"/>
    </row>
    <row r="44" spans="7:11" x14ac:dyDescent="0.2">
      <c r="G44" s="1"/>
    </row>
    <row r="47" spans="7:11" x14ac:dyDescent="0.2">
      <c r="I47" s="1"/>
      <c r="J47" s="1"/>
      <c r="K47" s="1"/>
    </row>
  </sheetData>
  <mergeCells count="1"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5E91-DD61-47DC-AD57-2BCC7D1A2205}">
  <sheetPr>
    <pageSetUpPr fitToPage="1"/>
  </sheetPr>
  <dimension ref="A1:AA48"/>
  <sheetViews>
    <sheetView showGridLines="0" zoomScaleNormal="100" workbookViewId="0"/>
  </sheetViews>
  <sheetFormatPr defaultColWidth="9.140625" defaultRowHeight="12" x14ac:dyDescent="0.2"/>
  <cols>
    <col min="1" max="1" width="18.7109375" style="3" customWidth="1"/>
    <col min="2" max="13" width="7.85546875" style="3" customWidth="1"/>
    <col min="14" max="14" width="2.85546875" style="3" customWidth="1"/>
    <col min="15" max="16384" width="9.140625" style="3"/>
  </cols>
  <sheetData>
    <row r="1" spans="1:27" ht="5.25" customHeight="1" x14ac:dyDescent="0.2"/>
    <row r="2" spans="1:27" ht="18.95" customHeight="1" x14ac:dyDescent="0.25">
      <c r="A2" s="13" t="s">
        <v>179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27" t="s">
        <v>173</v>
      </c>
      <c r="B4" s="229" t="s">
        <v>6</v>
      </c>
      <c r="C4" s="230"/>
      <c r="D4" s="231"/>
      <c r="E4" s="229" t="s">
        <v>31</v>
      </c>
      <c r="F4" s="230"/>
      <c r="G4" s="231"/>
      <c r="H4" s="230" t="s">
        <v>18</v>
      </c>
      <c r="I4" s="230"/>
      <c r="J4" s="230"/>
      <c r="K4" s="229" t="s">
        <v>20</v>
      </c>
      <c r="L4" s="230"/>
      <c r="M4" s="23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28"/>
      <c r="B5" s="42">
        <v>2019</v>
      </c>
      <c r="C5" s="43">
        <v>2025</v>
      </c>
      <c r="D5" s="44" t="s">
        <v>180</v>
      </c>
      <c r="E5" s="42">
        <v>2019</v>
      </c>
      <c r="F5" s="43">
        <v>2025</v>
      </c>
      <c r="G5" s="44" t="s">
        <v>180</v>
      </c>
      <c r="H5" s="42">
        <v>2019</v>
      </c>
      <c r="I5" s="43">
        <v>2025</v>
      </c>
      <c r="J5" s="44" t="s">
        <v>180</v>
      </c>
      <c r="K5" s="42">
        <v>2019</v>
      </c>
      <c r="L5" s="43">
        <v>2025</v>
      </c>
      <c r="M5" s="44" t="s">
        <v>180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24" t="s">
        <v>34</v>
      </c>
      <c r="B6" s="93">
        <v>8049</v>
      </c>
      <c r="C6" s="94">
        <v>7906</v>
      </c>
      <c r="D6" s="95">
        <f>(C6/B6)-1</f>
        <v>-1.77661821344266E-2</v>
      </c>
      <c r="E6" s="93">
        <v>117</v>
      </c>
      <c r="F6" s="94">
        <v>86</v>
      </c>
      <c r="G6" s="95">
        <f>(F6/E6)-1</f>
        <v>-0.2649572649572649</v>
      </c>
      <c r="H6" s="94">
        <v>489</v>
      </c>
      <c r="I6" s="94">
        <v>495</v>
      </c>
      <c r="J6" s="96">
        <f>(I6/H6)-1</f>
        <v>1.2269938650306678E-2</v>
      </c>
      <c r="K6" s="93">
        <v>9647</v>
      </c>
      <c r="L6" s="94">
        <v>9214</v>
      </c>
      <c r="M6" s="96">
        <f>(L6/K6)-1</f>
        <v>-4.4884420026951366E-2</v>
      </c>
      <c r="N6" s="1"/>
      <c r="O6" s="1"/>
      <c r="P6" s="1"/>
      <c r="Q6" s="1"/>
      <c r="R6" s="1"/>
      <c r="S6" s="1"/>
      <c r="T6" s="27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4" t="s">
        <v>36</v>
      </c>
      <c r="B7" s="93">
        <v>132</v>
      </c>
      <c r="C7" s="94">
        <v>133</v>
      </c>
      <c r="D7" s="95">
        <f t="shared" ref="D7:D9" si="0">(C7/B7)-1</f>
        <v>7.575757575757569E-3</v>
      </c>
      <c r="E7" s="93">
        <v>0</v>
      </c>
      <c r="F7" s="94">
        <v>2</v>
      </c>
      <c r="G7" s="97" t="s">
        <v>132</v>
      </c>
      <c r="H7" s="94">
        <v>23</v>
      </c>
      <c r="I7" s="94">
        <v>20</v>
      </c>
      <c r="J7" s="96">
        <f t="shared" ref="J7:J9" si="1">(I7/H7)-1</f>
        <v>-0.13043478260869568</v>
      </c>
      <c r="K7" s="93">
        <v>146</v>
      </c>
      <c r="L7" s="94">
        <v>165</v>
      </c>
      <c r="M7" s="96">
        <f t="shared" ref="M7:M9" si="2">(L7/K7)-1</f>
        <v>0.13013698630136994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4" t="s">
        <v>37</v>
      </c>
      <c r="B8" s="93">
        <v>240</v>
      </c>
      <c r="C8" s="94">
        <v>231</v>
      </c>
      <c r="D8" s="95">
        <f t="shared" si="0"/>
        <v>-3.7499999999999978E-2</v>
      </c>
      <c r="E8" s="93">
        <v>3</v>
      </c>
      <c r="F8" s="94">
        <v>2</v>
      </c>
      <c r="G8" s="95">
        <f t="shared" ref="G8:G9" si="3">(F8/E8)-1</f>
        <v>-0.33333333333333337</v>
      </c>
      <c r="H8" s="94">
        <v>21</v>
      </c>
      <c r="I8" s="94">
        <v>16</v>
      </c>
      <c r="J8" s="96">
        <f t="shared" si="1"/>
        <v>-0.23809523809523814</v>
      </c>
      <c r="K8" s="93">
        <v>268</v>
      </c>
      <c r="L8" s="94">
        <v>262</v>
      </c>
      <c r="M8" s="96">
        <f t="shared" si="2"/>
        <v>-2.2388059701492491E-2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thickBot="1" x14ac:dyDescent="0.25">
      <c r="A9" s="62" t="s">
        <v>35</v>
      </c>
      <c r="B9" s="98">
        <f>SUM(B6:B8)</f>
        <v>8421</v>
      </c>
      <c r="C9" s="99">
        <f>SUM(C6:C8)</f>
        <v>8270</v>
      </c>
      <c r="D9" s="100">
        <f t="shared" si="0"/>
        <v>-1.793136207101298E-2</v>
      </c>
      <c r="E9" s="98">
        <f>SUM(E6:E8)</f>
        <v>120</v>
      </c>
      <c r="F9" s="99">
        <f>SUM(F6:F8)</f>
        <v>90</v>
      </c>
      <c r="G9" s="100">
        <f t="shared" si="3"/>
        <v>-0.25</v>
      </c>
      <c r="H9" s="99">
        <f>SUM(H6:H8)</f>
        <v>533</v>
      </c>
      <c r="I9" s="99">
        <f>SUM(I6:I8)</f>
        <v>531</v>
      </c>
      <c r="J9" s="101">
        <f t="shared" si="1"/>
        <v>-3.7523452157598447E-3</v>
      </c>
      <c r="K9" s="98">
        <f>SUM(K6:K8)</f>
        <v>10061</v>
      </c>
      <c r="L9" s="99">
        <f>SUM(L6:L8)</f>
        <v>9641</v>
      </c>
      <c r="M9" s="101">
        <f t="shared" si="2"/>
        <v>-4.1745353344597946E-2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2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7" spans="1:27" x14ac:dyDescent="0.2">
      <c r="G37" s="1"/>
    </row>
    <row r="48" spans="1:27" x14ac:dyDescent="0.2">
      <c r="I48" s="1"/>
    </row>
  </sheetData>
  <mergeCells count="5">
    <mergeCell ref="A4:A5"/>
    <mergeCell ref="B4:D4"/>
    <mergeCell ref="E4:G4"/>
    <mergeCell ref="H4:J4"/>
    <mergeCell ref="K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ignoredErrors>
    <ignoredError sqref="B9:C9 E9:F9 H9:I9 K9:L9" formulaRange="1"/>
    <ignoredError sqref="D9 G9 J9" formula="1"/>
    <ignoredError sqref="D6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F864-A9E4-451A-B473-D736C7150D8F}">
  <sheetPr>
    <pageSetUpPr fitToPage="1"/>
  </sheetPr>
  <dimension ref="A1:AA48"/>
  <sheetViews>
    <sheetView showGridLines="0" zoomScaleNormal="100" workbookViewId="0">
      <selection activeCell="G13" sqref="G13"/>
    </sheetView>
  </sheetViews>
  <sheetFormatPr defaultColWidth="9.140625" defaultRowHeight="12" x14ac:dyDescent="0.2"/>
  <cols>
    <col min="1" max="1" width="18.7109375" style="3" customWidth="1"/>
    <col min="2" max="13" width="7.85546875" style="3" customWidth="1"/>
    <col min="14" max="16384" width="9.140625" style="3"/>
  </cols>
  <sheetData>
    <row r="1" spans="1:27" ht="6" customHeight="1" x14ac:dyDescent="0.2"/>
    <row r="2" spans="1:27" ht="18.95" customHeight="1" x14ac:dyDescent="0.25">
      <c r="A2" s="13" t="s">
        <v>181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27" t="str">
        <f>+'1'!A4</f>
        <v>Janeiro-março</v>
      </c>
      <c r="B4" s="229" t="s">
        <v>6</v>
      </c>
      <c r="C4" s="230"/>
      <c r="D4" s="231"/>
      <c r="E4" s="230" t="s">
        <v>31</v>
      </c>
      <c r="F4" s="230"/>
      <c r="G4" s="230"/>
      <c r="H4" s="232" t="s">
        <v>18</v>
      </c>
      <c r="I4" s="230"/>
      <c r="J4" s="233"/>
      <c r="K4" s="230" t="s">
        <v>20</v>
      </c>
      <c r="L4" s="230"/>
      <c r="M4" s="23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28"/>
      <c r="B5" s="42">
        <v>2024</v>
      </c>
      <c r="C5" s="43">
        <v>2025</v>
      </c>
      <c r="D5" s="44" t="s">
        <v>182</v>
      </c>
      <c r="E5" s="42">
        <v>2024</v>
      </c>
      <c r="F5" s="43">
        <v>2025</v>
      </c>
      <c r="G5" s="44" t="s">
        <v>182</v>
      </c>
      <c r="H5" s="42">
        <v>2024</v>
      </c>
      <c r="I5" s="43">
        <v>2025</v>
      </c>
      <c r="J5" s="44" t="s">
        <v>182</v>
      </c>
      <c r="K5" s="42">
        <v>2024</v>
      </c>
      <c r="L5" s="43">
        <v>2025</v>
      </c>
      <c r="M5" s="44" t="s">
        <v>182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24" t="s">
        <v>34</v>
      </c>
      <c r="B6" s="93">
        <v>7937</v>
      </c>
      <c r="C6" s="94">
        <v>7906</v>
      </c>
      <c r="D6" s="95">
        <f>(C6/B6)-1</f>
        <v>-3.9057578430137241E-3</v>
      </c>
      <c r="E6" s="94">
        <v>103</v>
      </c>
      <c r="F6" s="94">
        <v>86</v>
      </c>
      <c r="G6" s="96">
        <f>(F6/E6)-1</f>
        <v>-0.16504854368932043</v>
      </c>
      <c r="H6" s="102">
        <v>517</v>
      </c>
      <c r="I6" s="94">
        <v>495</v>
      </c>
      <c r="J6" s="103">
        <f>(I6/H6)-1</f>
        <v>-4.2553191489361653E-2</v>
      </c>
      <c r="K6" s="94">
        <v>9277</v>
      </c>
      <c r="L6" s="94">
        <v>9214</v>
      </c>
      <c r="M6" s="96">
        <f>(L6/K6)-1</f>
        <v>-6.790988466098935E-3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4" t="s">
        <v>36</v>
      </c>
      <c r="B7" s="93">
        <v>142</v>
      </c>
      <c r="C7" s="94">
        <v>133</v>
      </c>
      <c r="D7" s="95">
        <f t="shared" ref="D7:D8" si="0">(C7/B7)-1</f>
        <v>-6.3380281690140872E-2</v>
      </c>
      <c r="E7" s="94">
        <v>1</v>
      </c>
      <c r="F7" s="94">
        <v>2</v>
      </c>
      <c r="G7" s="96">
        <f>(F7/E7)-1</f>
        <v>1</v>
      </c>
      <c r="H7" s="102">
        <v>21</v>
      </c>
      <c r="I7" s="94">
        <v>20</v>
      </c>
      <c r="J7" s="103">
        <f t="shared" ref="J7:J8" si="1">(I7/H7)-1</f>
        <v>-4.7619047619047672E-2</v>
      </c>
      <c r="K7" s="94">
        <v>157</v>
      </c>
      <c r="L7" s="94">
        <v>165</v>
      </c>
      <c r="M7" s="96">
        <f t="shared" ref="M7:M8" si="2">(L7/K7)-1</f>
        <v>5.0955414012738842E-2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4" t="s">
        <v>37</v>
      </c>
      <c r="B8" s="93">
        <v>207</v>
      </c>
      <c r="C8" s="94">
        <v>231</v>
      </c>
      <c r="D8" s="95">
        <f t="shared" si="0"/>
        <v>0.11594202898550732</v>
      </c>
      <c r="E8" s="94">
        <v>1</v>
      </c>
      <c r="F8" s="94">
        <v>2</v>
      </c>
      <c r="G8" s="96">
        <f t="shared" ref="G8" si="3">(F8/E8)-1</f>
        <v>1</v>
      </c>
      <c r="H8" s="102">
        <v>18</v>
      </c>
      <c r="I8" s="94">
        <v>16</v>
      </c>
      <c r="J8" s="103">
        <f t="shared" si="1"/>
        <v>-0.11111111111111116</v>
      </c>
      <c r="K8" s="94">
        <v>230</v>
      </c>
      <c r="L8" s="94">
        <v>262</v>
      </c>
      <c r="M8" s="96">
        <f t="shared" si="2"/>
        <v>0.13913043478260878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thickBot="1" x14ac:dyDescent="0.25">
      <c r="A9" s="62" t="s">
        <v>35</v>
      </c>
      <c r="B9" s="98">
        <f>SUM(B6:B8)</f>
        <v>8286</v>
      </c>
      <c r="C9" s="99">
        <f>SUM(C6:C8)</f>
        <v>8270</v>
      </c>
      <c r="D9" s="100">
        <f>(C9/B9)-1</f>
        <v>-1.9309678976586753E-3</v>
      </c>
      <c r="E9" s="98">
        <f>SUM(E6:E8)</f>
        <v>105</v>
      </c>
      <c r="F9" s="99">
        <f>SUM(F6:F8)</f>
        <v>90</v>
      </c>
      <c r="G9" s="100">
        <f>(F9/E9)-1</f>
        <v>-0.1428571428571429</v>
      </c>
      <c r="H9" s="99">
        <f>SUM(H6:H8)</f>
        <v>556</v>
      </c>
      <c r="I9" s="99">
        <f>SUM(I6:I8)</f>
        <v>531</v>
      </c>
      <c r="J9" s="101">
        <f>(I9/H9)-1</f>
        <v>-4.4964028776978471E-2</v>
      </c>
      <c r="K9" s="98">
        <f>SUM(K6:K8)</f>
        <v>9664</v>
      </c>
      <c r="L9" s="99">
        <f>SUM(L6:L8)</f>
        <v>9641</v>
      </c>
      <c r="M9" s="101">
        <f>(L9/K9)-1</f>
        <v>-2.3799668874172619E-3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7" spans="1:27" x14ac:dyDescent="0.2">
      <c r="G37" s="1"/>
    </row>
    <row r="48" spans="1:27" x14ac:dyDescent="0.2">
      <c r="I48" s="1"/>
    </row>
  </sheetData>
  <mergeCells count="5">
    <mergeCell ref="A4:A5"/>
    <mergeCell ref="B4:D4"/>
    <mergeCell ref="E4:G4"/>
    <mergeCell ref="H4:J4"/>
    <mergeCell ref="K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ignoredErrors>
    <ignoredError sqref="B9:C9 E9:F9 H9:I9 K9:L9" formulaRange="1"/>
    <ignoredError sqref="D9 G9 J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36CB-03ED-4E7F-88B1-81C29D645709}">
  <sheetPr>
    <tabColor theme="0" tint="-4.9989318521683403E-2"/>
    <pageSetUpPr fitToPage="1"/>
  </sheetPr>
  <dimension ref="A1:AA40"/>
  <sheetViews>
    <sheetView showGridLines="0" zoomScaleNormal="100" workbookViewId="0"/>
  </sheetViews>
  <sheetFormatPr defaultColWidth="9.140625" defaultRowHeight="12" x14ac:dyDescent="0.2"/>
  <cols>
    <col min="1" max="1" width="21.7109375" style="3" customWidth="1"/>
    <col min="2" max="9" width="9.28515625" style="3" customWidth="1"/>
    <col min="10" max="10" width="3" style="3" customWidth="1"/>
    <col min="11" max="16384" width="9.140625" style="3"/>
  </cols>
  <sheetData>
    <row r="1" spans="1:27" ht="4.5" customHeight="1" x14ac:dyDescent="0.2"/>
    <row r="2" spans="1:27" ht="18.95" customHeight="1" x14ac:dyDescent="0.25">
      <c r="A2" s="13" t="s">
        <v>138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x14ac:dyDescent="0.2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0" customHeight="1" x14ac:dyDescent="0.2">
      <c r="A4" s="56" t="s">
        <v>126</v>
      </c>
      <c r="B4" s="57" t="s">
        <v>6</v>
      </c>
      <c r="C4" s="26" t="s">
        <v>40</v>
      </c>
      <c r="D4" s="58" t="s">
        <v>8</v>
      </c>
      <c r="E4" s="57" t="s">
        <v>41</v>
      </c>
      <c r="F4" s="26" t="s">
        <v>31</v>
      </c>
      <c r="G4" s="26" t="s">
        <v>18</v>
      </c>
      <c r="H4" s="58" t="s">
        <v>20</v>
      </c>
      <c r="I4" s="26" t="s">
        <v>24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.95" customHeight="1" x14ac:dyDescent="0.2">
      <c r="A5" s="56">
        <v>2016</v>
      </c>
      <c r="B5" s="104">
        <v>7618</v>
      </c>
      <c r="C5" s="105">
        <v>491</v>
      </c>
      <c r="D5" s="106">
        <v>105</v>
      </c>
      <c r="E5" s="107">
        <f t="shared" ref="E5" si="0">F5+G5+H5</f>
        <v>9769</v>
      </c>
      <c r="F5" s="105">
        <v>110</v>
      </c>
      <c r="G5" s="105">
        <v>459</v>
      </c>
      <c r="H5" s="106">
        <v>9200</v>
      </c>
      <c r="I5" s="108">
        <f t="shared" ref="I5" si="1">F5/B5*100</f>
        <v>1.4439485429246521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59">
        <v>2019</v>
      </c>
      <c r="B6" s="109">
        <v>8049</v>
      </c>
      <c r="C6" s="110">
        <v>531</v>
      </c>
      <c r="D6" s="111">
        <v>109</v>
      </c>
      <c r="E6" s="107">
        <f t="shared" ref="E6" si="2">F6+G6+H6</f>
        <v>10253</v>
      </c>
      <c r="F6" s="110">
        <v>117</v>
      </c>
      <c r="G6" s="110">
        <v>489</v>
      </c>
      <c r="H6" s="111">
        <v>9647</v>
      </c>
      <c r="I6" s="108">
        <f t="shared" ref="I6:I12" si="3">F6/B6*100</f>
        <v>1.4535967200894522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59">
        <v>2020</v>
      </c>
      <c r="B7" s="109">
        <v>6761</v>
      </c>
      <c r="C7" s="110">
        <v>422</v>
      </c>
      <c r="D7" s="111">
        <v>77</v>
      </c>
      <c r="E7" s="107">
        <f t="shared" ref="E7:E12" si="4">F7+G7+H7</f>
        <v>8537</v>
      </c>
      <c r="F7" s="110">
        <v>82</v>
      </c>
      <c r="G7" s="110">
        <v>408</v>
      </c>
      <c r="H7" s="111">
        <v>8047</v>
      </c>
      <c r="I7" s="108">
        <f t="shared" si="3"/>
        <v>1.2128383375240348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59">
        <v>2021</v>
      </c>
      <c r="B8" s="109">
        <v>4430</v>
      </c>
      <c r="C8" s="110">
        <v>316</v>
      </c>
      <c r="D8" s="111">
        <v>50</v>
      </c>
      <c r="E8" s="107">
        <f t="shared" si="4"/>
        <v>5321</v>
      </c>
      <c r="F8" s="110">
        <v>53</v>
      </c>
      <c r="G8" s="110">
        <v>297</v>
      </c>
      <c r="H8" s="111">
        <v>4971</v>
      </c>
      <c r="I8" s="108">
        <f>F8/B8*100</f>
        <v>1.1963882618510158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59">
        <v>2022</v>
      </c>
      <c r="B9" s="109">
        <v>6772</v>
      </c>
      <c r="C9" s="110">
        <v>481</v>
      </c>
      <c r="D9" s="111">
        <v>89</v>
      </c>
      <c r="E9" s="107">
        <f t="shared" si="4"/>
        <v>8396</v>
      </c>
      <c r="F9" s="110">
        <v>99</v>
      </c>
      <c r="G9" s="110">
        <v>472</v>
      </c>
      <c r="H9" s="111">
        <v>7825</v>
      </c>
      <c r="I9" s="108">
        <f t="shared" si="3"/>
        <v>1.4619019492025991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59">
        <v>2023</v>
      </c>
      <c r="B10" s="109">
        <v>7667</v>
      </c>
      <c r="C10" s="110">
        <v>533</v>
      </c>
      <c r="D10" s="111">
        <v>97</v>
      </c>
      <c r="E10" s="107">
        <f t="shared" si="4"/>
        <v>9514</v>
      </c>
      <c r="F10" s="110">
        <v>101</v>
      </c>
      <c r="G10" s="110">
        <v>496</v>
      </c>
      <c r="H10" s="111">
        <v>8917</v>
      </c>
      <c r="I10" s="108">
        <f t="shared" si="3"/>
        <v>1.3173340289552629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59">
        <v>2024</v>
      </c>
      <c r="B11" s="109">
        <v>7937</v>
      </c>
      <c r="C11" s="110">
        <v>565</v>
      </c>
      <c r="D11" s="111">
        <v>97</v>
      </c>
      <c r="E11" s="107">
        <f t="shared" si="4"/>
        <v>9897</v>
      </c>
      <c r="F11" s="110">
        <v>103</v>
      </c>
      <c r="G11" s="110">
        <v>517</v>
      </c>
      <c r="H11" s="111">
        <v>9277</v>
      </c>
      <c r="I11" s="108">
        <f t="shared" si="3"/>
        <v>1.2977195413884339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59">
        <v>2025</v>
      </c>
      <c r="B12" s="109">
        <v>7906</v>
      </c>
      <c r="C12" s="110">
        <v>512</v>
      </c>
      <c r="D12" s="111">
        <v>85</v>
      </c>
      <c r="E12" s="107">
        <f t="shared" si="4"/>
        <v>9795</v>
      </c>
      <c r="F12" s="110">
        <v>86</v>
      </c>
      <c r="G12" s="110">
        <v>495</v>
      </c>
      <c r="H12" s="111">
        <v>9214</v>
      </c>
      <c r="I12" s="108">
        <f t="shared" si="3"/>
        <v>1.0877814318239312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60" t="s">
        <v>192</v>
      </c>
      <c r="B13" s="112">
        <f>B12/B5-1</f>
        <v>3.7805198214754476E-2</v>
      </c>
      <c r="C13" s="112">
        <f t="shared" ref="C13:I13" si="5">C12/C5-1</f>
        <v>4.2769857433808456E-2</v>
      </c>
      <c r="D13" s="112">
        <f t="shared" si="5"/>
        <v>-0.19047619047619047</v>
      </c>
      <c r="E13" s="112">
        <f t="shared" si="5"/>
        <v>2.6614801924453868E-3</v>
      </c>
      <c r="F13" s="112">
        <f t="shared" si="5"/>
        <v>-0.21818181818181814</v>
      </c>
      <c r="G13" s="112">
        <f t="shared" si="5"/>
        <v>7.8431372549019551E-2</v>
      </c>
      <c r="H13" s="112">
        <f t="shared" si="5"/>
        <v>1.5217391304347405E-3</v>
      </c>
      <c r="I13" s="112">
        <f t="shared" si="5"/>
        <v>-0.24666191385139025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60" t="s">
        <v>180</v>
      </c>
      <c r="B14" s="112">
        <f>B12/B6-1</f>
        <v>-1.77661821344266E-2</v>
      </c>
      <c r="C14" s="112">
        <f t="shared" ref="C14:I14" si="6">C12/C6-1</f>
        <v>-3.5781544256120568E-2</v>
      </c>
      <c r="D14" s="112">
        <f t="shared" si="6"/>
        <v>-0.22018348623853212</v>
      </c>
      <c r="E14" s="112">
        <f t="shared" si="6"/>
        <v>-4.4669852726031412E-2</v>
      </c>
      <c r="F14" s="112">
        <f t="shared" si="6"/>
        <v>-0.2649572649572649</v>
      </c>
      <c r="G14" s="112">
        <f t="shared" si="6"/>
        <v>1.2269938650306678E-2</v>
      </c>
      <c r="H14" s="112">
        <f t="shared" si="6"/>
        <v>-4.4884420026951366E-2</v>
      </c>
      <c r="I14" s="112">
        <f t="shared" si="6"/>
        <v>-0.25166215856830587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thickBot="1" x14ac:dyDescent="0.25">
      <c r="A15" s="61" t="s">
        <v>182</v>
      </c>
      <c r="B15" s="113">
        <f t="shared" ref="B15:I15" si="7">B12/B11-1</f>
        <v>-3.9057578430137241E-3</v>
      </c>
      <c r="C15" s="113">
        <f t="shared" si="7"/>
        <v>-9.3805309734513287E-2</v>
      </c>
      <c r="D15" s="113">
        <f t="shared" si="7"/>
        <v>-0.12371134020618557</v>
      </c>
      <c r="E15" s="113">
        <f t="shared" si="7"/>
        <v>-1.0306153379812111E-2</v>
      </c>
      <c r="F15" s="113">
        <f t="shared" si="7"/>
        <v>-0.16504854368932043</v>
      </c>
      <c r="G15" s="113">
        <f t="shared" si="7"/>
        <v>-4.2553191489361653E-2</v>
      </c>
      <c r="H15" s="113">
        <f t="shared" si="7"/>
        <v>-6.790988466098935E-3</v>
      </c>
      <c r="I15" s="113">
        <f t="shared" si="7"/>
        <v>-0.16177463840907358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40" spans="1:27" x14ac:dyDescent="0.2">
      <c r="I40" s="1"/>
    </row>
  </sheetData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E7C1-47D7-4AFF-B21A-1A79C4EA624B}">
  <sheetPr>
    <pageSetUpPr fitToPage="1"/>
  </sheetPr>
  <dimension ref="A1:AA35"/>
  <sheetViews>
    <sheetView showGridLines="0" zoomScaleNormal="100" workbookViewId="0">
      <selection activeCell="Q8" sqref="Q8"/>
    </sheetView>
  </sheetViews>
  <sheetFormatPr defaultColWidth="9.140625" defaultRowHeight="12" x14ac:dyDescent="0.2"/>
  <cols>
    <col min="1" max="1" width="18.7109375" style="3" customWidth="1"/>
    <col min="2" max="13" width="7.85546875" style="3" customWidth="1"/>
    <col min="14" max="14" width="2.85546875" style="3" customWidth="1"/>
    <col min="15" max="16384" width="9.140625" style="3"/>
  </cols>
  <sheetData>
    <row r="1" spans="1:27" ht="6.75" customHeight="1" x14ac:dyDescent="0.2"/>
    <row r="2" spans="1:27" ht="18.95" customHeight="1" x14ac:dyDescent="0.25">
      <c r="A2" s="13" t="s">
        <v>193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36" t="s">
        <v>42</v>
      </c>
      <c r="B4" s="238" t="s">
        <v>6</v>
      </c>
      <c r="C4" s="239"/>
      <c r="D4" s="240"/>
      <c r="E4" s="239" t="s">
        <v>31</v>
      </c>
      <c r="F4" s="239"/>
      <c r="G4" s="239"/>
      <c r="H4" s="241" t="s">
        <v>18</v>
      </c>
      <c r="I4" s="239"/>
      <c r="J4" s="242"/>
      <c r="K4" s="241" t="s">
        <v>20</v>
      </c>
      <c r="L4" s="239"/>
      <c r="M4" s="24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37"/>
      <c r="B5" s="89">
        <v>2019</v>
      </c>
      <c r="C5" s="89">
        <v>2024</v>
      </c>
      <c r="D5" s="89">
        <v>2025</v>
      </c>
      <c r="E5" s="89">
        <v>2019</v>
      </c>
      <c r="F5" s="89">
        <v>2024</v>
      </c>
      <c r="G5" s="89">
        <v>2025</v>
      </c>
      <c r="H5" s="89">
        <v>2019</v>
      </c>
      <c r="I5" s="89">
        <v>2024</v>
      </c>
      <c r="J5" s="89">
        <v>2025</v>
      </c>
      <c r="K5" s="89">
        <v>2019</v>
      </c>
      <c r="L5" s="89">
        <v>2024</v>
      </c>
      <c r="M5" s="89">
        <v>2025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100000000000001" customHeight="1" x14ac:dyDescent="0.2">
      <c r="A6" s="53" t="s">
        <v>50</v>
      </c>
      <c r="B6" s="105">
        <v>2953</v>
      </c>
      <c r="C6" s="105">
        <v>2798</v>
      </c>
      <c r="D6" s="106">
        <v>2841</v>
      </c>
      <c r="E6" s="104">
        <v>48</v>
      </c>
      <c r="F6" s="105">
        <v>35</v>
      </c>
      <c r="G6" s="106">
        <v>36</v>
      </c>
      <c r="H6" s="104">
        <v>171</v>
      </c>
      <c r="I6" s="105">
        <v>196</v>
      </c>
      <c r="J6" s="106">
        <v>162</v>
      </c>
      <c r="K6" s="104">
        <v>3519</v>
      </c>
      <c r="L6" s="105">
        <v>3246</v>
      </c>
      <c r="M6" s="114">
        <v>3333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7.100000000000001" customHeight="1" x14ac:dyDescent="0.2">
      <c r="A7" s="53" t="s">
        <v>142</v>
      </c>
      <c r="B7" s="105">
        <v>2470</v>
      </c>
      <c r="C7" s="105">
        <v>2720</v>
      </c>
      <c r="D7" s="106">
        <v>2522</v>
      </c>
      <c r="E7" s="104">
        <v>38</v>
      </c>
      <c r="F7" s="105">
        <v>36</v>
      </c>
      <c r="G7" s="106">
        <v>29</v>
      </c>
      <c r="H7" s="104">
        <v>149</v>
      </c>
      <c r="I7" s="105">
        <v>181</v>
      </c>
      <c r="J7" s="106">
        <v>183</v>
      </c>
      <c r="K7" s="104">
        <v>2938</v>
      </c>
      <c r="L7" s="105">
        <v>3199</v>
      </c>
      <c r="M7" s="114">
        <v>2930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7.100000000000001" customHeight="1" x14ac:dyDescent="0.2">
      <c r="A8" s="53" t="s">
        <v>137</v>
      </c>
      <c r="B8" s="105">
        <v>2998</v>
      </c>
      <c r="C8" s="105">
        <v>2768</v>
      </c>
      <c r="D8" s="106">
        <v>2907</v>
      </c>
      <c r="E8" s="104">
        <v>34</v>
      </c>
      <c r="F8" s="105">
        <v>34</v>
      </c>
      <c r="G8" s="106">
        <v>25</v>
      </c>
      <c r="H8" s="104">
        <v>213</v>
      </c>
      <c r="I8" s="105">
        <v>179</v>
      </c>
      <c r="J8" s="106">
        <v>186</v>
      </c>
      <c r="K8" s="104">
        <v>3604</v>
      </c>
      <c r="L8" s="105">
        <v>3219</v>
      </c>
      <c r="M8" s="114">
        <v>3378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7.100000000000001" customHeight="1" thickBot="1" x14ac:dyDescent="0.25">
      <c r="A9" s="54" t="s">
        <v>35</v>
      </c>
      <c r="B9" s="115">
        <f t="shared" ref="B9:M9" si="0">SUM(B6:B8)</f>
        <v>8421</v>
      </c>
      <c r="C9" s="116">
        <f t="shared" si="0"/>
        <v>8286</v>
      </c>
      <c r="D9" s="117">
        <f t="shared" si="0"/>
        <v>8270</v>
      </c>
      <c r="E9" s="115">
        <f t="shared" si="0"/>
        <v>120</v>
      </c>
      <c r="F9" s="116">
        <f t="shared" si="0"/>
        <v>105</v>
      </c>
      <c r="G9" s="117">
        <f t="shared" si="0"/>
        <v>90</v>
      </c>
      <c r="H9" s="115">
        <f t="shared" si="0"/>
        <v>533</v>
      </c>
      <c r="I9" s="116">
        <f t="shared" si="0"/>
        <v>556</v>
      </c>
      <c r="J9" s="117">
        <f t="shared" si="0"/>
        <v>531</v>
      </c>
      <c r="K9" s="115">
        <f t="shared" si="0"/>
        <v>10061</v>
      </c>
      <c r="L9" s="116">
        <f t="shared" si="0"/>
        <v>9664</v>
      </c>
      <c r="M9" s="118">
        <f t="shared" si="0"/>
        <v>9641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5">
      <c r="A11" s="13" t="s">
        <v>194</v>
      </c>
      <c r="B11" s="2"/>
      <c r="C11" s="2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thickBot="1" x14ac:dyDescent="0.25">
      <c r="A12" s="2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234" t="s">
        <v>42</v>
      </c>
      <c r="B13" s="230" t="s">
        <v>6</v>
      </c>
      <c r="C13" s="230"/>
      <c r="D13" s="231"/>
      <c r="E13" s="230" t="s">
        <v>31</v>
      </c>
      <c r="F13" s="230"/>
      <c r="G13" s="230"/>
      <c r="H13" s="229" t="s">
        <v>18</v>
      </c>
      <c r="I13" s="230"/>
      <c r="J13" s="231"/>
      <c r="K13" s="230" t="s">
        <v>20</v>
      </c>
      <c r="L13" s="230"/>
      <c r="M13" s="23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4.75" customHeight="1" x14ac:dyDescent="0.2">
      <c r="A14" s="234"/>
      <c r="B14" s="235" t="s">
        <v>146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5"/>
      <c r="B15" s="32" t="s">
        <v>183</v>
      </c>
      <c r="C15" s="32" t="s">
        <v>184</v>
      </c>
      <c r="D15" s="32"/>
      <c r="E15" s="32" t="s">
        <v>183</v>
      </c>
      <c r="F15" s="32" t="s">
        <v>184</v>
      </c>
      <c r="G15" s="33"/>
      <c r="H15" s="32" t="s">
        <v>183</v>
      </c>
      <c r="I15" s="32" t="s">
        <v>184</v>
      </c>
      <c r="J15" s="33"/>
      <c r="K15" s="32" t="s">
        <v>183</v>
      </c>
      <c r="L15" s="32" t="s">
        <v>184</v>
      </c>
      <c r="M15" s="5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75" customHeight="1" x14ac:dyDescent="0.2">
      <c r="A16" s="24" t="s">
        <v>50</v>
      </c>
      <c r="B16" s="119">
        <f>(D6/B6)-1</f>
        <v>-3.7927531324077224E-2</v>
      </c>
      <c r="C16" s="120">
        <f>(D6/C6)-1</f>
        <v>1.5368120085775594E-2</v>
      </c>
      <c r="D16" s="121"/>
      <c r="E16" s="122">
        <f>(G6/E6)-1</f>
        <v>-0.25</v>
      </c>
      <c r="F16" s="123">
        <f>(G6/F6)-1</f>
        <v>2.857142857142847E-2</v>
      </c>
      <c r="G16" s="124"/>
      <c r="H16" s="123">
        <f>(J6/H6)-1</f>
        <v>-5.2631578947368474E-2</v>
      </c>
      <c r="I16" s="123">
        <f>(J6/I6)-1</f>
        <v>-0.17346938775510201</v>
      </c>
      <c r="J16" s="124"/>
      <c r="K16" s="123">
        <f>(M6/K6)-1</f>
        <v>-5.2855924978687074E-2</v>
      </c>
      <c r="L16" s="123">
        <f>(M6/L6)-1</f>
        <v>2.6802218114602594E-2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75" customHeight="1" x14ac:dyDescent="0.2">
      <c r="A17" s="24" t="s">
        <v>142</v>
      </c>
      <c r="B17" s="122">
        <f>(D7/B7)-1</f>
        <v>2.1052631578947434E-2</v>
      </c>
      <c r="C17" s="123">
        <f>(D7/C7)-1</f>
        <v>-7.2794117647058787E-2</v>
      </c>
      <c r="D17" s="121"/>
      <c r="E17" s="122">
        <f>(G7/E7)-1</f>
        <v>-0.23684210526315785</v>
      </c>
      <c r="F17" s="123">
        <f>(G7/F7)-1</f>
        <v>-0.19444444444444442</v>
      </c>
      <c r="G17" s="124"/>
      <c r="H17" s="123">
        <f>(J7/H7)-1</f>
        <v>0.22818791946308714</v>
      </c>
      <c r="I17" s="123">
        <f>(J7/I7)-1</f>
        <v>1.1049723756906049E-2</v>
      </c>
      <c r="J17" s="124"/>
      <c r="K17" s="123">
        <f>(M7/K7)-1</f>
        <v>-2.7229407760380742E-3</v>
      </c>
      <c r="L17" s="123">
        <f>(M7/L7)-1</f>
        <v>-8.4088777743044685E-2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75" customHeight="1" x14ac:dyDescent="0.2">
      <c r="A18" s="27" t="s">
        <v>137</v>
      </c>
      <c r="B18" s="122">
        <f>(D8/B8)-1</f>
        <v>-3.0353569046030704E-2</v>
      </c>
      <c r="C18" s="123">
        <f>(D8/C8)-1</f>
        <v>5.0216763005780374E-2</v>
      </c>
      <c r="D18" s="121"/>
      <c r="E18" s="122">
        <f>(G8/E8)-1</f>
        <v>-0.26470588235294112</v>
      </c>
      <c r="F18" s="123">
        <f>(G8/F8)-1</f>
        <v>-0.26470588235294112</v>
      </c>
      <c r="G18" s="124"/>
      <c r="H18" s="123">
        <f>(J8/H8)-1</f>
        <v>-0.12676056338028174</v>
      </c>
      <c r="I18" s="123">
        <f>(J8/I8)-1</f>
        <v>3.9106145251396551E-2</v>
      </c>
      <c r="J18" s="124"/>
      <c r="K18" s="123">
        <f>(M8/K8)-1</f>
        <v>-6.2708102108767982E-2</v>
      </c>
      <c r="L18" s="123">
        <f>(M8/L8)-1</f>
        <v>4.9394221808015004E-2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100000000000001" customHeight="1" thickBot="1" x14ac:dyDescent="0.25">
      <c r="A19" s="11" t="s">
        <v>35</v>
      </c>
      <c r="B19" s="125">
        <f t="shared" ref="B19" si="1">(D9/B9)-1</f>
        <v>-1.793136207101298E-2</v>
      </c>
      <c r="C19" s="126">
        <f t="shared" ref="C19" si="2">(D9/C9)-1</f>
        <v>-1.9309678976586753E-3</v>
      </c>
      <c r="D19" s="127"/>
      <c r="E19" s="125">
        <f t="shared" ref="E19" si="3">(G9/E9)-1</f>
        <v>-0.25</v>
      </c>
      <c r="F19" s="126">
        <f t="shared" ref="F19" si="4">(G9/F9)-1</f>
        <v>-0.1428571428571429</v>
      </c>
      <c r="G19" s="128"/>
      <c r="H19" s="126">
        <f t="shared" ref="H19" si="5">(J9/H9)-1</f>
        <v>-3.7523452157598447E-3</v>
      </c>
      <c r="I19" s="126">
        <f t="shared" ref="I19" si="6">(J9/I9)-1</f>
        <v>-4.4964028776978471E-2</v>
      </c>
      <c r="J19" s="129"/>
      <c r="K19" s="126">
        <f t="shared" ref="K19" si="7">(M9/K9)-1</f>
        <v>-4.1745353344597946E-2</v>
      </c>
      <c r="L19" s="126">
        <f t="shared" ref="L19" si="8">(M9/L9)-1</f>
        <v>-2.3799668874172619E-3</v>
      </c>
      <c r="M19" s="3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</sheetData>
  <mergeCells count="11">
    <mergeCell ref="A4:A5"/>
    <mergeCell ref="B4:D4"/>
    <mergeCell ref="E4:G4"/>
    <mergeCell ref="H4:J4"/>
    <mergeCell ref="K4:M4"/>
    <mergeCell ref="A13:A14"/>
    <mergeCell ref="K13:M13"/>
    <mergeCell ref="B14:M14"/>
    <mergeCell ref="B13:D13"/>
    <mergeCell ref="E13:G13"/>
    <mergeCell ref="H13:J13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0" r:id="rId1"/>
  <ignoredErrors>
    <ignoredError sqref="B9:M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2E75-9F07-444F-A6D9-29BBF5699942}">
  <sheetPr>
    <pageSetUpPr fitToPage="1"/>
  </sheetPr>
  <dimension ref="A1:AA48"/>
  <sheetViews>
    <sheetView showGridLines="0" zoomScaleNormal="100" workbookViewId="0">
      <selection activeCell="E17" sqref="E17"/>
    </sheetView>
  </sheetViews>
  <sheetFormatPr defaultColWidth="9.140625" defaultRowHeight="12" x14ac:dyDescent="0.2"/>
  <cols>
    <col min="1" max="1" width="18.7109375" style="3" customWidth="1"/>
    <col min="2" max="13" width="7.85546875" style="3" customWidth="1"/>
    <col min="14" max="14" width="1.42578125" style="3" customWidth="1"/>
    <col min="15" max="16384" width="9.140625" style="3"/>
  </cols>
  <sheetData>
    <row r="1" spans="1:27" ht="5.25" customHeight="1" x14ac:dyDescent="0.2"/>
    <row r="2" spans="1:27" ht="18.95" customHeight="1" x14ac:dyDescent="0.25">
      <c r="A2" s="13" t="s">
        <v>195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27" t="str">
        <f>+'1'!A4</f>
        <v>Janeiro-março</v>
      </c>
      <c r="B4" s="229" t="s">
        <v>6</v>
      </c>
      <c r="C4" s="230"/>
      <c r="D4" s="231"/>
      <c r="E4" s="229" t="s">
        <v>31</v>
      </c>
      <c r="F4" s="230"/>
      <c r="G4" s="231"/>
      <c r="H4" s="230" t="s">
        <v>18</v>
      </c>
      <c r="I4" s="230"/>
      <c r="J4" s="230"/>
      <c r="K4" s="229" t="s">
        <v>20</v>
      </c>
      <c r="L4" s="230"/>
      <c r="M4" s="23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28"/>
      <c r="B5" s="42">
        <v>2024</v>
      </c>
      <c r="C5" s="43">
        <v>2025</v>
      </c>
      <c r="D5" s="44" t="s">
        <v>182</v>
      </c>
      <c r="E5" s="42">
        <v>2024</v>
      </c>
      <c r="F5" s="43">
        <v>2025</v>
      </c>
      <c r="G5" s="44" t="s">
        <v>182</v>
      </c>
      <c r="H5" s="42">
        <v>2024</v>
      </c>
      <c r="I5" s="43">
        <v>2025</v>
      </c>
      <c r="J5" s="44" t="s">
        <v>182</v>
      </c>
      <c r="K5" s="42">
        <v>2024</v>
      </c>
      <c r="L5" s="43">
        <v>2025</v>
      </c>
      <c r="M5" s="44" t="s">
        <v>182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24" t="s">
        <v>43</v>
      </c>
      <c r="B6" s="130">
        <v>1139</v>
      </c>
      <c r="C6" s="131">
        <v>1230</v>
      </c>
      <c r="D6" s="95">
        <f>(C6/B6)-1</f>
        <v>7.9894644424934214E-2</v>
      </c>
      <c r="E6" s="93">
        <v>13</v>
      </c>
      <c r="F6" s="94">
        <v>12</v>
      </c>
      <c r="G6" s="95">
        <f>(F6/E6)-1</f>
        <v>-7.6923076923076872E-2</v>
      </c>
      <c r="H6" s="94">
        <v>85</v>
      </c>
      <c r="I6" s="94">
        <v>72</v>
      </c>
      <c r="J6" s="95">
        <f>(I6/H6)-1</f>
        <v>-0.15294117647058825</v>
      </c>
      <c r="K6" s="94">
        <v>1297</v>
      </c>
      <c r="L6" s="94">
        <v>1426</v>
      </c>
      <c r="M6" s="132">
        <f>(L6/K6)-1</f>
        <v>9.9460292983808873E-2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4" t="s">
        <v>44</v>
      </c>
      <c r="B7" s="130">
        <v>1104</v>
      </c>
      <c r="C7" s="131">
        <v>1095</v>
      </c>
      <c r="D7" s="95">
        <f t="shared" ref="D7:D12" si="0">(C7/B7)-1</f>
        <v>-8.152173913043459E-3</v>
      </c>
      <c r="E7" s="93">
        <v>11</v>
      </c>
      <c r="F7" s="94">
        <v>14</v>
      </c>
      <c r="G7" s="95">
        <f t="shared" ref="G7:G12" si="1">(F7/E7)-1</f>
        <v>0.27272727272727271</v>
      </c>
      <c r="H7" s="94">
        <v>65</v>
      </c>
      <c r="I7" s="94">
        <v>43</v>
      </c>
      <c r="J7" s="95">
        <f t="shared" ref="J7:J12" si="2">(I7/H7)-1</f>
        <v>-0.33846153846153848</v>
      </c>
      <c r="K7" s="94">
        <v>1313</v>
      </c>
      <c r="L7" s="94">
        <v>1272</v>
      </c>
      <c r="M7" s="132">
        <f t="shared" ref="M7:M12" si="3">(L7/K7)-1</f>
        <v>-3.1226199543031186E-2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4" t="s">
        <v>45</v>
      </c>
      <c r="B8" s="130">
        <v>1317</v>
      </c>
      <c r="C8" s="131">
        <v>1253</v>
      </c>
      <c r="D8" s="95">
        <f t="shared" si="0"/>
        <v>-4.8595292331055417E-2</v>
      </c>
      <c r="E8" s="93">
        <v>13</v>
      </c>
      <c r="F8" s="94">
        <v>14</v>
      </c>
      <c r="G8" s="95">
        <f t="shared" si="1"/>
        <v>7.6923076923076872E-2</v>
      </c>
      <c r="H8" s="94">
        <v>73</v>
      </c>
      <c r="I8" s="94">
        <v>75</v>
      </c>
      <c r="J8" s="95">
        <f t="shared" si="2"/>
        <v>2.7397260273972712E-2</v>
      </c>
      <c r="K8" s="94">
        <v>1492</v>
      </c>
      <c r="L8" s="94">
        <v>1443</v>
      </c>
      <c r="M8" s="132">
        <f t="shared" si="3"/>
        <v>-3.2841823056300234E-2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24" t="s">
        <v>46</v>
      </c>
      <c r="B9" s="130">
        <v>1243</v>
      </c>
      <c r="C9" s="131">
        <v>1240</v>
      </c>
      <c r="D9" s="95">
        <f t="shared" si="0"/>
        <v>-2.4135156878519748E-3</v>
      </c>
      <c r="E9" s="93">
        <v>14</v>
      </c>
      <c r="F9" s="94">
        <v>9</v>
      </c>
      <c r="G9" s="95">
        <f t="shared" si="1"/>
        <v>-0.3571428571428571</v>
      </c>
      <c r="H9" s="94">
        <v>71</v>
      </c>
      <c r="I9" s="94">
        <v>67</v>
      </c>
      <c r="J9" s="95">
        <f t="shared" si="2"/>
        <v>-5.633802816901412E-2</v>
      </c>
      <c r="K9" s="94">
        <v>1469</v>
      </c>
      <c r="L9" s="94">
        <v>1425</v>
      </c>
      <c r="M9" s="132">
        <f t="shared" si="3"/>
        <v>-2.9952348536419371E-2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24" t="s">
        <v>47</v>
      </c>
      <c r="B10" s="130">
        <v>1303</v>
      </c>
      <c r="C10" s="131">
        <v>1308</v>
      </c>
      <c r="D10" s="95">
        <f t="shared" si="0"/>
        <v>3.8372985418264616E-3</v>
      </c>
      <c r="E10" s="93">
        <v>16</v>
      </c>
      <c r="F10" s="94">
        <v>13</v>
      </c>
      <c r="G10" s="95">
        <f t="shared" si="1"/>
        <v>-0.1875</v>
      </c>
      <c r="H10" s="94">
        <v>85</v>
      </c>
      <c r="I10" s="94">
        <v>88</v>
      </c>
      <c r="J10" s="95">
        <f t="shared" si="2"/>
        <v>3.529411764705892E-2</v>
      </c>
      <c r="K10" s="94">
        <v>1476</v>
      </c>
      <c r="L10" s="94">
        <v>1507</v>
      </c>
      <c r="M10" s="132">
        <f t="shared" si="3"/>
        <v>2.1002710027100191E-2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24" t="s">
        <v>48</v>
      </c>
      <c r="B11" s="130">
        <v>1123</v>
      </c>
      <c r="C11" s="131">
        <v>1131</v>
      </c>
      <c r="D11" s="95">
        <f t="shared" si="0"/>
        <v>7.1237756010684716E-3</v>
      </c>
      <c r="E11" s="93">
        <v>17</v>
      </c>
      <c r="F11" s="94">
        <v>21</v>
      </c>
      <c r="G11" s="95">
        <f t="shared" si="1"/>
        <v>0.23529411764705888</v>
      </c>
      <c r="H11" s="94">
        <v>92</v>
      </c>
      <c r="I11" s="94">
        <v>94</v>
      </c>
      <c r="J11" s="95">
        <f t="shared" si="2"/>
        <v>2.1739130434782705E-2</v>
      </c>
      <c r="K11" s="94">
        <v>1334</v>
      </c>
      <c r="L11" s="94">
        <v>1318</v>
      </c>
      <c r="M11" s="132">
        <f t="shared" si="3"/>
        <v>-1.199400299850073E-2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24" t="s">
        <v>49</v>
      </c>
      <c r="B12" s="130">
        <v>1057</v>
      </c>
      <c r="C12" s="131">
        <v>1013</v>
      </c>
      <c r="D12" s="95">
        <f t="shared" si="0"/>
        <v>-4.1627246925260208E-2</v>
      </c>
      <c r="E12" s="93">
        <v>21</v>
      </c>
      <c r="F12" s="94">
        <v>7</v>
      </c>
      <c r="G12" s="95">
        <f t="shared" si="1"/>
        <v>-0.66666666666666674</v>
      </c>
      <c r="H12" s="94">
        <v>85</v>
      </c>
      <c r="I12" s="94">
        <v>92</v>
      </c>
      <c r="J12" s="95">
        <f t="shared" si="2"/>
        <v>8.2352941176470518E-2</v>
      </c>
      <c r="K12" s="94">
        <v>1283</v>
      </c>
      <c r="L12" s="94">
        <v>1250</v>
      </c>
      <c r="M12" s="132">
        <f t="shared" si="3"/>
        <v>-2.5720966484801266E-2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thickBot="1" x14ac:dyDescent="0.25">
      <c r="A13" s="11" t="s">
        <v>35</v>
      </c>
      <c r="B13" s="133">
        <f>SUM(B6:B12)</f>
        <v>8286</v>
      </c>
      <c r="C13" s="134">
        <f>SUM(C6:C12)</f>
        <v>8270</v>
      </c>
      <c r="D13" s="135">
        <f>(C13/B13)-1</f>
        <v>-1.9309678976586753E-3</v>
      </c>
      <c r="E13" s="133">
        <f>SUM(E6:E12)</f>
        <v>105</v>
      </c>
      <c r="F13" s="134">
        <f>SUM(F6:F12)</f>
        <v>90</v>
      </c>
      <c r="G13" s="135">
        <f>(F13/E13)-1</f>
        <v>-0.1428571428571429</v>
      </c>
      <c r="H13" s="134">
        <f>SUM(H6:H12)</f>
        <v>556</v>
      </c>
      <c r="I13" s="134">
        <f>SUM(I6:I12)</f>
        <v>531</v>
      </c>
      <c r="J13" s="135">
        <f>(I13/H13)-1</f>
        <v>-4.4964028776978471E-2</v>
      </c>
      <c r="K13" s="134">
        <f>SUM(K6:K12)</f>
        <v>9664</v>
      </c>
      <c r="L13" s="134">
        <f>SUM(L6:L12)</f>
        <v>9641</v>
      </c>
      <c r="M13" s="136">
        <f>(L13/K13)-1</f>
        <v>-2.3799668874172619E-3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7" spans="1:27" x14ac:dyDescent="0.2">
      <c r="G37" s="1"/>
    </row>
    <row r="48" spans="1:27" x14ac:dyDescent="0.2">
      <c r="I48" s="1"/>
    </row>
  </sheetData>
  <mergeCells count="5">
    <mergeCell ref="A4:A5"/>
    <mergeCell ref="B4:D4"/>
    <mergeCell ref="E4:G4"/>
    <mergeCell ref="H4:J4"/>
    <mergeCell ref="K4:M4"/>
  </mergeCells>
  <printOptions horizontalCentered="1"/>
  <pageMargins left="0.25" right="0.25" top="0.75" bottom="0.75" header="0.3" footer="0.3"/>
  <pageSetup paperSize="9" scale="86" orientation="portrait" verticalDpi="0" r:id="rId1"/>
  <ignoredErrors>
    <ignoredError sqref="B13:C13 E13:F13 H13:I13 K13:L13" formulaRange="1"/>
    <ignoredError sqref="D13 G13 J13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53214-7B5C-4B81-988E-19470424BCD3}">
  <sheetPr>
    <pageSetUpPr fitToPage="1"/>
  </sheetPr>
  <dimension ref="A1:AA48"/>
  <sheetViews>
    <sheetView showGridLines="0" zoomScaleNormal="100" workbookViewId="0">
      <selection activeCell="D16" sqref="D16"/>
    </sheetView>
  </sheetViews>
  <sheetFormatPr defaultColWidth="9.140625" defaultRowHeight="12" x14ac:dyDescent="0.2"/>
  <cols>
    <col min="1" max="1" width="18.7109375" style="3" customWidth="1"/>
    <col min="2" max="13" width="7.85546875" style="3" customWidth="1"/>
    <col min="14" max="14" width="2.85546875" style="3" customWidth="1"/>
    <col min="15" max="16384" width="9.140625" style="3"/>
  </cols>
  <sheetData>
    <row r="1" spans="1:27" ht="6.75" customHeight="1" x14ac:dyDescent="0.2"/>
    <row r="2" spans="1:27" ht="18.95" customHeight="1" x14ac:dyDescent="0.25">
      <c r="A2" s="13" t="s">
        <v>196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27" t="str">
        <f>+'1'!A4</f>
        <v>Janeiro-março</v>
      </c>
      <c r="B4" s="230" t="s">
        <v>6</v>
      </c>
      <c r="C4" s="230"/>
      <c r="D4" s="230"/>
      <c r="E4" s="229" t="s">
        <v>31</v>
      </c>
      <c r="F4" s="230"/>
      <c r="G4" s="231"/>
      <c r="H4" s="230" t="s">
        <v>18</v>
      </c>
      <c r="I4" s="230"/>
      <c r="J4" s="230"/>
      <c r="K4" s="229" t="s">
        <v>20</v>
      </c>
      <c r="L4" s="230"/>
      <c r="M4" s="23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28"/>
      <c r="B5" s="42">
        <v>2024</v>
      </c>
      <c r="C5" s="43">
        <v>2025</v>
      </c>
      <c r="D5" s="44" t="s">
        <v>182</v>
      </c>
      <c r="E5" s="42">
        <v>2024</v>
      </c>
      <c r="F5" s="43">
        <v>2025</v>
      </c>
      <c r="G5" s="44" t="s">
        <v>182</v>
      </c>
      <c r="H5" s="42">
        <v>2024</v>
      </c>
      <c r="I5" s="43">
        <v>2025</v>
      </c>
      <c r="J5" s="44" t="s">
        <v>182</v>
      </c>
      <c r="K5" s="42">
        <v>2024</v>
      </c>
      <c r="L5" s="43">
        <v>2025</v>
      </c>
      <c r="M5" s="44" t="s">
        <v>182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24" t="s">
        <v>51</v>
      </c>
      <c r="B6" s="137">
        <v>241</v>
      </c>
      <c r="C6" s="138">
        <v>248</v>
      </c>
      <c r="D6" s="139">
        <f>(C6/B6)-1</f>
        <v>2.9045643153526868E-2</v>
      </c>
      <c r="E6" s="94">
        <v>9</v>
      </c>
      <c r="F6" s="94">
        <v>5</v>
      </c>
      <c r="G6" s="96">
        <f>(F6/E6)-1</f>
        <v>-0.44444444444444442</v>
      </c>
      <c r="H6" s="137">
        <v>22</v>
      </c>
      <c r="I6" s="138">
        <v>19</v>
      </c>
      <c r="J6" s="139">
        <f>(I6/H6)-1</f>
        <v>-0.13636363636363635</v>
      </c>
      <c r="K6" s="94">
        <v>280</v>
      </c>
      <c r="L6" s="94">
        <v>282</v>
      </c>
      <c r="M6" s="132">
        <f>(L6/K6)-1</f>
        <v>7.1428571428571175E-3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4" t="s">
        <v>52</v>
      </c>
      <c r="B7" s="93">
        <v>130</v>
      </c>
      <c r="C7" s="94">
        <v>171</v>
      </c>
      <c r="D7" s="95">
        <f t="shared" ref="D7:D13" si="0">(C7/B7)-1</f>
        <v>0.31538461538461537</v>
      </c>
      <c r="E7" s="94">
        <v>4</v>
      </c>
      <c r="F7" s="94">
        <v>9</v>
      </c>
      <c r="G7" s="96">
        <f t="shared" ref="G7:G13" si="1">(F7/E7)-1</f>
        <v>1.25</v>
      </c>
      <c r="H7" s="93">
        <v>15</v>
      </c>
      <c r="I7" s="94">
        <v>20</v>
      </c>
      <c r="J7" s="95">
        <f t="shared" ref="J7:J13" si="2">(I7/H7)-1</f>
        <v>0.33333333333333326</v>
      </c>
      <c r="K7" s="94">
        <v>149</v>
      </c>
      <c r="L7" s="94">
        <v>203</v>
      </c>
      <c r="M7" s="132">
        <f t="shared" ref="M7:M13" si="3">(L7/K7)-1</f>
        <v>0.36241610738255026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4" t="s">
        <v>53</v>
      </c>
      <c r="B8" s="93">
        <v>999</v>
      </c>
      <c r="C8" s="94">
        <v>1013</v>
      </c>
      <c r="D8" s="95">
        <f t="shared" si="0"/>
        <v>1.401401401401392E-2</v>
      </c>
      <c r="E8" s="94">
        <v>14</v>
      </c>
      <c r="F8" s="94">
        <v>10</v>
      </c>
      <c r="G8" s="96">
        <f t="shared" si="1"/>
        <v>-0.2857142857142857</v>
      </c>
      <c r="H8" s="93">
        <v>62</v>
      </c>
      <c r="I8" s="94">
        <v>68</v>
      </c>
      <c r="J8" s="95">
        <f t="shared" si="2"/>
        <v>9.6774193548387011E-2</v>
      </c>
      <c r="K8" s="94">
        <v>1178</v>
      </c>
      <c r="L8" s="94">
        <v>1176</v>
      </c>
      <c r="M8" s="132">
        <f t="shared" si="3"/>
        <v>-1.6977928692699651E-3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24" t="s">
        <v>54</v>
      </c>
      <c r="B9" s="93">
        <v>1398</v>
      </c>
      <c r="C9" s="94">
        <v>1333</v>
      </c>
      <c r="D9" s="95">
        <f t="shared" si="0"/>
        <v>-4.6494992846924155E-2</v>
      </c>
      <c r="E9" s="94">
        <v>7</v>
      </c>
      <c r="F9" s="94">
        <v>9</v>
      </c>
      <c r="G9" s="96">
        <f t="shared" si="1"/>
        <v>0.28571428571428581</v>
      </c>
      <c r="H9" s="93">
        <v>70</v>
      </c>
      <c r="I9" s="94">
        <v>74</v>
      </c>
      <c r="J9" s="95">
        <f t="shared" si="2"/>
        <v>5.7142857142857162E-2</v>
      </c>
      <c r="K9" s="94">
        <v>1622</v>
      </c>
      <c r="L9" s="94">
        <v>1523</v>
      </c>
      <c r="M9" s="132">
        <f t="shared" si="3"/>
        <v>-6.1035758323057965E-2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24" t="s">
        <v>55</v>
      </c>
      <c r="B10" s="93">
        <v>1542</v>
      </c>
      <c r="C10" s="94">
        <v>1591</v>
      </c>
      <c r="D10" s="95">
        <f t="shared" si="0"/>
        <v>3.1776913099870407E-2</v>
      </c>
      <c r="E10" s="94">
        <v>13</v>
      </c>
      <c r="F10" s="94">
        <v>12</v>
      </c>
      <c r="G10" s="96">
        <f t="shared" si="1"/>
        <v>-7.6923076923076872E-2</v>
      </c>
      <c r="H10" s="93">
        <v>85</v>
      </c>
      <c r="I10" s="94">
        <v>94</v>
      </c>
      <c r="J10" s="95">
        <f t="shared" si="2"/>
        <v>0.10588235294117654</v>
      </c>
      <c r="K10" s="94">
        <v>1834</v>
      </c>
      <c r="L10" s="94">
        <v>1885</v>
      </c>
      <c r="M10" s="132">
        <f t="shared" si="3"/>
        <v>2.7808069792802703E-2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24" t="s">
        <v>56</v>
      </c>
      <c r="B11" s="93">
        <v>1751</v>
      </c>
      <c r="C11" s="94">
        <v>1744</v>
      </c>
      <c r="D11" s="95">
        <f t="shared" si="0"/>
        <v>-3.9977155910908557E-3</v>
      </c>
      <c r="E11" s="94">
        <v>25</v>
      </c>
      <c r="F11" s="94">
        <v>23</v>
      </c>
      <c r="G11" s="96">
        <f t="shared" si="1"/>
        <v>-7.999999999999996E-2</v>
      </c>
      <c r="H11" s="93">
        <v>135</v>
      </c>
      <c r="I11" s="94">
        <v>103</v>
      </c>
      <c r="J11" s="95">
        <f t="shared" si="2"/>
        <v>-0.23703703703703705</v>
      </c>
      <c r="K11" s="94">
        <v>2020</v>
      </c>
      <c r="L11" s="94">
        <v>2075</v>
      </c>
      <c r="M11" s="132">
        <f t="shared" si="3"/>
        <v>2.7227722772277252E-2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24" t="s">
        <v>57</v>
      </c>
      <c r="B12" s="93">
        <v>1644</v>
      </c>
      <c r="C12" s="94">
        <v>1543</v>
      </c>
      <c r="D12" s="95">
        <f t="shared" si="0"/>
        <v>-6.1435523114355184E-2</v>
      </c>
      <c r="E12" s="94">
        <v>25</v>
      </c>
      <c r="F12" s="94">
        <v>14</v>
      </c>
      <c r="G12" s="96">
        <f t="shared" si="1"/>
        <v>-0.43999999999999995</v>
      </c>
      <c r="H12" s="93">
        <v>119</v>
      </c>
      <c r="I12" s="94">
        <v>101</v>
      </c>
      <c r="J12" s="95">
        <f t="shared" si="2"/>
        <v>-0.15126050420168069</v>
      </c>
      <c r="K12" s="94">
        <v>1905</v>
      </c>
      <c r="L12" s="94">
        <v>1778</v>
      </c>
      <c r="M12" s="132">
        <f t="shared" si="3"/>
        <v>-6.6666666666666652E-2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x14ac:dyDescent="0.2">
      <c r="A13" s="24" t="s">
        <v>139</v>
      </c>
      <c r="B13" s="93">
        <v>581</v>
      </c>
      <c r="C13" s="94">
        <v>627</v>
      </c>
      <c r="D13" s="95">
        <f t="shared" si="0"/>
        <v>7.9173838209982694E-2</v>
      </c>
      <c r="E13" s="94">
        <v>8</v>
      </c>
      <c r="F13" s="94">
        <v>8</v>
      </c>
      <c r="G13" s="96">
        <f t="shared" si="1"/>
        <v>0</v>
      </c>
      <c r="H13" s="93">
        <v>48</v>
      </c>
      <c r="I13" s="94">
        <v>52</v>
      </c>
      <c r="J13" s="95">
        <f t="shared" si="2"/>
        <v>8.3333333333333259E-2</v>
      </c>
      <c r="K13" s="94">
        <v>676</v>
      </c>
      <c r="L13" s="94">
        <v>719</v>
      </c>
      <c r="M13" s="132">
        <f t="shared" si="3"/>
        <v>6.3609467455621349E-2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thickBot="1" x14ac:dyDescent="0.25">
      <c r="A14" s="11" t="s">
        <v>35</v>
      </c>
      <c r="B14" s="133">
        <f>SUM(B6:B13)</f>
        <v>8286</v>
      </c>
      <c r="C14" s="134">
        <f>SUM(C6:C13)</f>
        <v>8270</v>
      </c>
      <c r="D14" s="135">
        <f>(C14/B14)-1</f>
        <v>-1.9309678976586753E-3</v>
      </c>
      <c r="E14" s="134">
        <f>SUM(E6:E13)</f>
        <v>105</v>
      </c>
      <c r="F14" s="134">
        <f>SUM(F6:F13)</f>
        <v>90</v>
      </c>
      <c r="G14" s="136">
        <f>(F14/E14)-1</f>
        <v>-0.1428571428571429</v>
      </c>
      <c r="H14" s="133">
        <f>SUM(H6:H13)</f>
        <v>556</v>
      </c>
      <c r="I14" s="134">
        <f>SUM(I6:I13)</f>
        <v>531</v>
      </c>
      <c r="J14" s="135">
        <f>(I14/H14)-1</f>
        <v>-4.4964028776978471E-2</v>
      </c>
      <c r="K14" s="134">
        <f>SUM(K6:K13)</f>
        <v>9664</v>
      </c>
      <c r="L14" s="134">
        <f>SUM(L6:L13)</f>
        <v>9641</v>
      </c>
      <c r="M14" s="136">
        <f>(L14/K14)-1</f>
        <v>-2.3799668874172619E-3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37" spans="7:9" x14ac:dyDescent="0.2">
      <c r="G37" s="1"/>
    </row>
    <row r="48" spans="7:9" x14ac:dyDescent="0.2">
      <c r="I48" s="1"/>
    </row>
  </sheetData>
  <mergeCells count="5">
    <mergeCell ref="A4:A5"/>
    <mergeCell ref="B4:D4"/>
    <mergeCell ref="E4:G4"/>
    <mergeCell ref="H4:J4"/>
    <mergeCell ref="K4:M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0" r:id="rId1"/>
  <ignoredErrors>
    <ignoredError sqref="B14:C14 E14:F14 H14:I14 K14:L14" formulaRange="1"/>
    <ignoredError sqref="D14 G14 J14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CB1EE-8EA8-447F-A172-8EA1173EAE05}">
  <sheetPr>
    <pageSetUpPr fitToPage="1"/>
  </sheetPr>
  <dimension ref="A1:AA46"/>
  <sheetViews>
    <sheetView showGridLines="0" zoomScaleNormal="100" workbookViewId="0">
      <selection activeCell="H21" sqref="H21"/>
    </sheetView>
  </sheetViews>
  <sheetFormatPr defaultColWidth="9.140625" defaultRowHeight="12" x14ac:dyDescent="0.2"/>
  <cols>
    <col min="1" max="1" width="18.7109375" style="3" customWidth="1"/>
    <col min="2" max="6" width="7.85546875" style="3" customWidth="1"/>
    <col min="7" max="7" width="9.140625" style="3" customWidth="1"/>
    <col min="8" max="9" width="7.85546875" style="3" customWidth="1"/>
    <col min="10" max="10" width="8.140625" style="3" customWidth="1"/>
    <col min="11" max="13" width="7.85546875" style="3" customWidth="1"/>
    <col min="14" max="14" width="2.28515625" style="3" customWidth="1"/>
    <col min="15" max="16384" width="9.140625" style="3"/>
  </cols>
  <sheetData>
    <row r="1" spans="1:27" ht="6.75" customHeight="1" x14ac:dyDescent="0.2"/>
    <row r="2" spans="1:27" ht="18.95" customHeight="1" x14ac:dyDescent="0.25">
      <c r="A2" s="13" t="s">
        <v>197</v>
      </c>
      <c r="B2" s="14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95" customHeight="1" thickBot="1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95" customHeight="1" x14ac:dyDescent="0.2">
      <c r="A4" s="227" t="str">
        <f>+'1'!A4</f>
        <v>Janeiro-março</v>
      </c>
      <c r="B4" s="229" t="s">
        <v>6</v>
      </c>
      <c r="C4" s="230"/>
      <c r="D4" s="231"/>
      <c r="E4" s="229" t="s">
        <v>31</v>
      </c>
      <c r="F4" s="230"/>
      <c r="G4" s="231"/>
      <c r="H4" s="230" t="s">
        <v>18</v>
      </c>
      <c r="I4" s="230"/>
      <c r="J4" s="230"/>
      <c r="K4" s="229" t="s">
        <v>20</v>
      </c>
      <c r="L4" s="230"/>
      <c r="M4" s="23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x14ac:dyDescent="0.2">
      <c r="A5" s="228"/>
      <c r="B5" s="42">
        <v>2024</v>
      </c>
      <c r="C5" s="43">
        <v>2025</v>
      </c>
      <c r="D5" s="44" t="s">
        <v>182</v>
      </c>
      <c r="E5" s="42">
        <v>2024</v>
      </c>
      <c r="F5" s="43">
        <v>2025</v>
      </c>
      <c r="G5" s="44" t="s">
        <v>182</v>
      </c>
      <c r="H5" s="42">
        <v>2024</v>
      </c>
      <c r="I5" s="43">
        <v>2025</v>
      </c>
      <c r="J5" s="44" t="s">
        <v>182</v>
      </c>
      <c r="K5" s="42">
        <v>2024</v>
      </c>
      <c r="L5" s="43">
        <v>2025</v>
      </c>
      <c r="M5" s="44" t="s">
        <v>182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95" customHeight="1" x14ac:dyDescent="0.2">
      <c r="A6" s="24" t="s">
        <v>58</v>
      </c>
      <c r="B6" s="287">
        <v>5677</v>
      </c>
      <c r="C6" s="288">
        <v>5953</v>
      </c>
      <c r="D6" s="289">
        <f>(C6/B6)-1</f>
        <v>4.8617227408842778E-2</v>
      </c>
      <c r="E6" s="290">
        <v>80</v>
      </c>
      <c r="F6" s="290">
        <v>72</v>
      </c>
      <c r="G6" s="291">
        <f>(F6/E6)-1</f>
        <v>-9.9999999999999978E-2</v>
      </c>
      <c r="H6" s="287">
        <v>412</v>
      </c>
      <c r="I6" s="288">
        <v>384</v>
      </c>
      <c r="J6" s="289">
        <f>(I6/H6)-1</f>
        <v>-6.7961165048543659E-2</v>
      </c>
      <c r="K6" s="290">
        <v>6512</v>
      </c>
      <c r="L6" s="290">
        <v>6844</v>
      </c>
      <c r="M6" s="291">
        <f>(L6/K6)-1</f>
        <v>5.0982800982801058E-2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95" customHeight="1" x14ac:dyDescent="0.2">
      <c r="A7" s="24" t="s">
        <v>59</v>
      </c>
      <c r="B7" s="292">
        <v>2487</v>
      </c>
      <c r="C7" s="290">
        <v>2217</v>
      </c>
      <c r="D7" s="293">
        <f t="shared" ref="D7:D12" si="0">(C7/B7)-1</f>
        <v>-0.1085645355850422</v>
      </c>
      <c r="E7" s="290">
        <v>22</v>
      </c>
      <c r="F7" s="290">
        <v>17</v>
      </c>
      <c r="G7" s="291">
        <f t="shared" ref="G7:G9" si="1">(F7/E7)-1</f>
        <v>-0.22727272727272729</v>
      </c>
      <c r="H7" s="292">
        <v>135</v>
      </c>
      <c r="I7" s="290">
        <v>136</v>
      </c>
      <c r="J7" s="293">
        <f t="shared" ref="J7:J12" si="2">(I7/H7)-1</f>
        <v>7.4074074074073071E-3</v>
      </c>
      <c r="K7" s="290">
        <v>3010</v>
      </c>
      <c r="L7" s="290">
        <v>2659</v>
      </c>
      <c r="M7" s="291">
        <f t="shared" ref="M7:M12" si="3">(L7/K7)-1</f>
        <v>-0.1166112956810631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95" customHeight="1" x14ac:dyDescent="0.2">
      <c r="A8" s="24" t="s">
        <v>60</v>
      </c>
      <c r="B8" s="292">
        <v>63</v>
      </c>
      <c r="C8" s="290">
        <v>59</v>
      </c>
      <c r="D8" s="293">
        <f t="shared" si="0"/>
        <v>-6.3492063492063489E-2</v>
      </c>
      <c r="E8" s="290">
        <v>1</v>
      </c>
      <c r="F8" s="290">
        <v>1</v>
      </c>
      <c r="G8" s="291">
        <f t="shared" si="1"/>
        <v>0</v>
      </c>
      <c r="H8" s="292">
        <v>6</v>
      </c>
      <c r="I8" s="290">
        <v>6</v>
      </c>
      <c r="J8" s="293">
        <f t="shared" si="2"/>
        <v>0</v>
      </c>
      <c r="K8" s="290">
        <v>73</v>
      </c>
      <c r="L8" s="290">
        <v>84</v>
      </c>
      <c r="M8" s="291">
        <f t="shared" si="3"/>
        <v>0.15068493150684925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95" customHeight="1" x14ac:dyDescent="0.2">
      <c r="A9" s="24" t="s">
        <v>61</v>
      </c>
      <c r="B9" s="292">
        <v>24</v>
      </c>
      <c r="C9" s="290">
        <v>27</v>
      </c>
      <c r="D9" s="293">
        <f t="shared" si="0"/>
        <v>0.125</v>
      </c>
      <c r="E9" s="290">
        <v>2</v>
      </c>
      <c r="F9" s="290">
        <v>0</v>
      </c>
      <c r="G9" s="291">
        <f t="shared" si="1"/>
        <v>-1</v>
      </c>
      <c r="H9" s="292">
        <v>1</v>
      </c>
      <c r="I9" s="290">
        <v>5</v>
      </c>
      <c r="J9" s="293">
        <f t="shared" si="2"/>
        <v>4</v>
      </c>
      <c r="K9" s="290">
        <v>24</v>
      </c>
      <c r="L9" s="290">
        <v>26</v>
      </c>
      <c r="M9" s="291">
        <f t="shared" si="3"/>
        <v>8.3333333333333259E-2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95" customHeight="1" x14ac:dyDescent="0.2">
      <c r="A10" s="24" t="s">
        <v>62</v>
      </c>
      <c r="B10" s="292">
        <v>4</v>
      </c>
      <c r="C10" s="290">
        <v>2</v>
      </c>
      <c r="D10" s="293">
        <f t="shared" si="0"/>
        <v>-0.5</v>
      </c>
      <c r="E10" s="290">
        <v>0</v>
      </c>
      <c r="F10" s="290">
        <v>0</v>
      </c>
      <c r="G10" s="294" t="s">
        <v>132</v>
      </c>
      <c r="H10" s="292">
        <v>0</v>
      </c>
      <c r="I10" s="290">
        <v>0</v>
      </c>
      <c r="J10" s="294" t="s">
        <v>132</v>
      </c>
      <c r="K10" s="290">
        <v>8</v>
      </c>
      <c r="L10" s="290">
        <v>3</v>
      </c>
      <c r="M10" s="291">
        <f t="shared" si="3"/>
        <v>-0.625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 x14ac:dyDescent="0.2">
      <c r="A11" s="24" t="s">
        <v>63</v>
      </c>
      <c r="B11" s="292">
        <v>12</v>
      </c>
      <c r="C11" s="290">
        <v>6</v>
      </c>
      <c r="D11" s="293">
        <f t="shared" si="0"/>
        <v>-0.5</v>
      </c>
      <c r="E11" s="290">
        <v>0</v>
      </c>
      <c r="F11" s="290">
        <v>0</v>
      </c>
      <c r="G11" s="294" t="s">
        <v>132</v>
      </c>
      <c r="H11" s="292">
        <v>1</v>
      </c>
      <c r="I11" s="290">
        <v>0</v>
      </c>
      <c r="J11" s="293">
        <f t="shared" si="2"/>
        <v>-1</v>
      </c>
      <c r="K11" s="290">
        <v>18</v>
      </c>
      <c r="L11" s="290">
        <v>18</v>
      </c>
      <c r="M11" s="291">
        <f t="shared" si="3"/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95" customHeight="1" x14ac:dyDescent="0.2">
      <c r="A12" s="24" t="s">
        <v>64</v>
      </c>
      <c r="B12" s="292">
        <v>19</v>
      </c>
      <c r="C12" s="290">
        <v>6</v>
      </c>
      <c r="D12" s="293">
        <f t="shared" si="0"/>
        <v>-0.68421052631578949</v>
      </c>
      <c r="E12" s="290">
        <v>0</v>
      </c>
      <c r="F12" s="290">
        <v>0</v>
      </c>
      <c r="G12" s="294" t="s">
        <v>132</v>
      </c>
      <c r="H12" s="292">
        <v>1</v>
      </c>
      <c r="I12" s="290">
        <v>0</v>
      </c>
      <c r="J12" s="293">
        <f t="shared" si="2"/>
        <v>-1</v>
      </c>
      <c r="K12" s="290">
        <v>19</v>
      </c>
      <c r="L12" s="290">
        <v>7</v>
      </c>
      <c r="M12" s="291">
        <f t="shared" si="3"/>
        <v>-0.63157894736842102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.95" customHeight="1" thickBot="1" x14ac:dyDescent="0.25">
      <c r="A13" s="11" t="s">
        <v>35</v>
      </c>
      <c r="B13" s="295">
        <f>SUM(B6:B12)</f>
        <v>8286</v>
      </c>
      <c r="C13" s="296">
        <f>SUM(C6:C12)</f>
        <v>8270</v>
      </c>
      <c r="D13" s="297">
        <f>(C13/B13)-1</f>
        <v>-1.9309678976586753E-3</v>
      </c>
      <c r="E13" s="296">
        <f>SUM(E6:E12)</f>
        <v>105</v>
      </c>
      <c r="F13" s="296">
        <f>SUM(F6:F12)</f>
        <v>90</v>
      </c>
      <c r="G13" s="298">
        <f>(F13/E13)-1</f>
        <v>-0.1428571428571429</v>
      </c>
      <c r="H13" s="295">
        <f>SUM(H6:H12)</f>
        <v>556</v>
      </c>
      <c r="I13" s="296">
        <f>SUM(I6:I12)</f>
        <v>531</v>
      </c>
      <c r="J13" s="297">
        <f>(I13/H13)-1</f>
        <v>-4.4964028776978471E-2</v>
      </c>
      <c r="K13" s="296">
        <f>SUM(K6:K12)</f>
        <v>9664</v>
      </c>
      <c r="L13" s="296">
        <f>SUM(L6:L12)</f>
        <v>9641</v>
      </c>
      <c r="M13" s="298">
        <f>(L13/K13)-1</f>
        <v>-2.3799668874172619E-3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35" spans="7:9" x14ac:dyDescent="0.2">
      <c r="G35" s="1"/>
    </row>
    <row r="46" spans="7:9" x14ac:dyDescent="0.2">
      <c r="I46" s="1"/>
    </row>
  </sheetData>
  <mergeCells count="5">
    <mergeCell ref="A4:A5"/>
    <mergeCell ref="B4:D4"/>
    <mergeCell ref="E4:G4"/>
    <mergeCell ref="H4:J4"/>
    <mergeCell ref="K4:M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verticalDpi="0" r:id="rId1"/>
  <ignoredErrors>
    <ignoredError sqref="B13:C13 E13:F13 H13:I13 K13:L13" formulaRange="1"/>
    <ignoredError sqref="D13 G13 J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92E1673DA0E4095CB54B370D17A7B" ma:contentTypeVersion="2" ma:contentTypeDescription="Create a new document." ma:contentTypeScope="" ma:versionID="197e4e0c1a2cf5360ed3a41b543a687c">
  <xsd:schema xmlns:xsd="http://www.w3.org/2001/XMLSchema" xmlns:xs="http://www.w3.org/2001/XMLSchema" xmlns:p="http://schemas.microsoft.com/office/2006/metadata/properties" xmlns:ns1="http://schemas.microsoft.com/sharepoint/v3" xmlns:ns2="c9ec503d-6f82-4f91-9403-97106548e09a" targetNamespace="http://schemas.microsoft.com/office/2006/metadata/properties" ma:root="true" ma:fieldsID="dfbbe114dea3b11ee565725848c4e587" ns1:_="" ns2:_="">
    <xsd:import namespace="http://schemas.microsoft.com/sharepoint/v3"/>
    <xsd:import namespace="c9ec503d-6f82-4f91-9403-97106548e09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c503d-6f82-4f91-9403-97106548e09a" elementFormDefault="qualified">
    <xsd:import namespace="http://schemas.microsoft.com/office/2006/documentManagement/types"/>
    <xsd:import namespace="http://schemas.microsoft.com/office/infopath/2007/PartnerControls"/>
    <xsd:element name="Ordem" ma:index="10" nillable="true" ma:displayName="Ordem" ma:internalName="Ordem0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m xmlns="c9ec503d-6f82-4f91-9403-97106548e09a" xsi:nil="true"/>
  </documentManagement>
</p:properties>
</file>

<file path=customXml/itemProps1.xml><?xml version="1.0" encoding="utf-8"?>
<ds:datastoreItem xmlns:ds="http://schemas.openxmlformats.org/officeDocument/2006/customXml" ds:itemID="{A3F1CCA5-4D97-4754-BA15-900F95C10124}"/>
</file>

<file path=customXml/itemProps2.xml><?xml version="1.0" encoding="utf-8"?>
<ds:datastoreItem xmlns:ds="http://schemas.openxmlformats.org/officeDocument/2006/customXml" ds:itemID="{BE716BDD-FF82-4011-AEE8-E9EC5FEA3F6F}"/>
</file>

<file path=customXml/itemProps3.xml><?xml version="1.0" encoding="utf-8"?>
<ds:datastoreItem xmlns:ds="http://schemas.openxmlformats.org/officeDocument/2006/customXml" ds:itemID="{633BB1B4-99C9-4718-8560-39EA4E8561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25</vt:i4>
      </vt:variant>
    </vt:vector>
  </HeadingPairs>
  <TitlesOfParts>
    <vt:vector size="25" baseType="lpstr">
      <vt:lpstr> Índice</vt:lpstr>
      <vt:lpstr>Siglas</vt:lpstr>
      <vt:lpstr>1</vt:lpstr>
      <vt:lpstr>2</vt:lpstr>
      <vt:lpstr>3</vt:lpstr>
      <vt:lpstr>4 e 5</vt:lpstr>
      <vt:lpstr>6</vt:lpstr>
      <vt:lpstr>7</vt:lpstr>
      <vt:lpstr>8</vt:lpstr>
      <vt:lpstr>9 e 10</vt:lpstr>
      <vt:lpstr>11 e 12</vt:lpstr>
      <vt:lpstr>13 e 14</vt:lpstr>
      <vt:lpstr>15</vt:lpstr>
      <vt:lpstr>16 e 17</vt:lpstr>
      <vt:lpstr>18</vt:lpstr>
      <vt:lpstr>19 e 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ao Relatório de Sinistralidade 24h, fiscalização e contraordenações rodoviárias de março 2025</dc:title>
  <dc:creator>Lisete Pinto Fernandes</dc:creator>
  <cp:lastModifiedBy>Lisete Pinto Fernandes</cp:lastModifiedBy>
  <cp:lastPrinted>2023-11-07T10:26:09Z</cp:lastPrinted>
  <dcterms:created xsi:type="dcterms:W3CDTF">2023-02-10T10:46:51Z</dcterms:created>
  <dcterms:modified xsi:type="dcterms:W3CDTF">2025-10-01T09:48:27Z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0x01010007092E1673DA0E4095CB54B370D17A7B</vt:lpwstr>
  </property>
</Properties>
</file>